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8735" windowHeight="13740" activeTab="1"/>
  </bookViews>
  <sheets>
    <sheet name="KES" sheetId="2" r:id="rId1"/>
    <sheet name="AER" sheetId="1" r:id="rId2"/>
    <sheet name="Jaudas_maksa" sheetId="3" r:id="rId3"/>
  </sheets>
  <definedNames>
    <definedName name="_xlnm._FilterDatabase" localSheetId="1" hidden="1">AER!$E$1:$E$316</definedName>
    <definedName name="_xlnm._FilterDatabase" localSheetId="2" hidden="1">Jaudas_maksa!$B$3:$K$3</definedName>
    <definedName name="_xlnm._FilterDatabase" localSheetId="0" hidden="1">KES!$A$2:$AV$70</definedName>
  </definedNames>
  <calcPr calcId="145621" iterate="1"/>
</workbook>
</file>

<file path=xl/calcChain.xml><?xml version="1.0" encoding="utf-8"?>
<calcChain xmlns="http://schemas.openxmlformats.org/spreadsheetml/2006/main">
  <c r="AS90" i="1" l="1"/>
  <c r="AR90" i="1"/>
  <c r="I70" i="2" l="1"/>
  <c r="D257" i="1"/>
  <c r="I88" i="1" l="1"/>
  <c r="J88" i="1"/>
  <c r="K88" i="1" s="1"/>
  <c r="L88" i="1"/>
  <c r="I89" i="1"/>
  <c r="J89" i="1"/>
  <c r="K89" i="1" s="1"/>
  <c r="L89" i="1"/>
  <c r="I90" i="1"/>
  <c r="I91" i="1"/>
  <c r="J91" i="1"/>
  <c r="K91" i="1" s="1"/>
  <c r="L91" i="1"/>
  <c r="I92" i="1"/>
  <c r="K92" i="1" s="1"/>
  <c r="J92" i="1"/>
  <c r="L92" i="1"/>
  <c r="I93" i="1"/>
  <c r="J93" i="1"/>
  <c r="L93" i="1"/>
  <c r="I94" i="1"/>
  <c r="J94" i="1"/>
  <c r="L94" i="1"/>
  <c r="I95" i="1"/>
  <c r="J95" i="1"/>
  <c r="L95" i="1"/>
  <c r="I96" i="1"/>
  <c r="K96" i="1" s="1"/>
  <c r="J96" i="1"/>
  <c r="L96" i="1"/>
  <c r="I97" i="1"/>
  <c r="K97" i="1" s="1"/>
  <c r="J97" i="1"/>
  <c r="L97" i="1"/>
  <c r="I98" i="1"/>
  <c r="J98" i="1"/>
  <c r="L98" i="1"/>
  <c r="I99" i="1"/>
  <c r="J99" i="1"/>
  <c r="L99" i="1"/>
  <c r="I69" i="1"/>
  <c r="J69" i="1"/>
  <c r="L69" i="1"/>
  <c r="D311" i="1"/>
  <c r="D112" i="1"/>
  <c r="D59" i="1"/>
  <c r="D70" i="2"/>
  <c r="AS62" i="1"/>
  <c r="L90" i="1"/>
  <c r="AR62" i="1"/>
  <c r="J90" i="1"/>
  <c r="K90" i="1" s="1"/>
  <c r="K93" i="1" l="1"/>
  <c r="K98" i="1"/>
  <c r="K94" i="1"/>
  <c r="K69" i="1"/>
  <c r="K99" i="1"/>
  <c r="K95" i="1"/>
  <c r="AR276" i="1"/>
  <c r="J26" i="2"/>
  <c r="L31" i="1"/>
  <c r="J31" i="1"/>
  <c r="I31" i="1"/>
  <c r="AS276" i="1"/>
  <c r="AS120" i="1"/>
  <c r="AR120" i="1"/>
  <c r="I64" i="1"/>
  <c r="J64" i="1"/>
  <c r="L64" i="1"/>
  <c r="AS34" i="2"/>
  <c r="AR34" i="2"/>
  <c r="I26" i="2"/>
  <c r="L26" i="2"/>
  <c r="K26" i="2" l="1"/>
  <c r="K64" i="1"/>
  <c r="K31" i="1"/>
  <c r="I127" i="1" l="1"/>
  <c r="J127" i="1"/>
  <c r="L127" i="1"/>
  <c r="K127" i="1" l="1"/>
  <c r="AM34" i="1" l="1"/>
  <c r="AL34" i="1"/>
  <c r="I51" i="2" l="1"/>
  <c r="J51" i="2"/>
  <c r="L51" i="2"/>
  <c r="K51" i="2" l="1"/>
  <c r="AK59" i="1"/>
  <c r="AK112" i="1"/>
  <c r="AK257" i="1"/>
  <c r="AK311" i="1"/>
  <c r="I4" i="1" l="1"/>
  <c r="J178" i="1"/>
  <c r="Y70" i="2" l="1"/>
  <c r="Z70" i="2"/>
  <c r="AP257" i="1" l="1"/>
  <c r="AS311" i="1"/>
  <c r="L16" i="1"/>
  <c r="AS112" i="1"/>
  <c r="AP59" i="1"/>
  <c r="AT59" i="1"/>
  <c r="AQ59" i="1"/>
  <c r="AU59" i="1"/>
  <c r="AV257" i="1"/>
  <c r="AR257" i="1"/>
  <c r="AN257" i="1"/>
  <c r="AR112" i="1"/>
  <c r="AN59" i="1"/>
  <c r="AR59" i="1"/>
  <c r="AV59" i="1"/>
  <c r="AU112" i="1"/>
  <c r="AO112" i="1"/>
  <c r="AU311" i="1"/>
  <c r="AQ311" i="1"/>
  <c r="AS257" i="1"/>
  <c r="AO257" i="1"/>
  <c r="AO311" i="1"/>
  <c r="AO59" i="1"/>
  <c r="AS59" i="1"/>
  <c r="AV311" i="1"/>
  <c r="AR311" i="1"/>
  <c r="AN311" i="1"/>
  <c r="AQ112" i="1"/>
  <c r="AT257" i="1"/>
  <c r="AU257" i="1"/>
  <c r="AQ257" i="1"/>
  <c r="AP112" i="1"/>
  <c r="AT311" i="1"/>
  <c r="AP311" i="1"/>
  <c r="AV112" i="1"/>
  <c r="AN112" i="1"/>
  <c r="AT112" i="1"/>
  <c r="AV312" i="1" l="1"/>
  <c r="AO312" i="1"/>
  <c r="AU312" i="1"/>
  <c r="AT312" i="1"/>
  <c r="AN312" i="1"/>
  <c r="AS312" i="1"/>
  <c r="AQ312" i="1"/>
  <c r="AP312" i="1"/>
  <c r="AR312" i="1"/>
  <c r="AD59" i="1" l="1"/>
  <c r="P70" i="2" l="1"/>
  <c r="P112" i="1" l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E59" i="1"/>
  <c r="AF59" i="1"/>
  <c r="AG59" i="1"/>
  <c r="AH59" i="1"/>
  <c r="AI59" i="1"/>
  <c r="AJ59" i="1"/>
  <c r="AL59" i="1"/>
  <c r="AM59" i="1"/>
  <c r="M112" i="1" l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L112" i="1"/>
  <c r="AM112" i="1"/>
  <c r="H5" i="3" l="1"/>
  <c r="H6" i="3"/>
  <c r="H7" i="3"/>
  <c r="H8" i="3"/>
  <c r="H4" i="3"/>
  <c r="L47" i="2" l="1"/>
  <c r="I64" i="2"/>
  <c r="L59" i="2"/>
  <c r="I36" i="2"/>
  <c r="I27" i="2"/>
  <c r="I10" i="2"/>
  <c r="I66" i="2"/>
  <c r="I48" i="2"/>
  <c r="I33" i="2"/>
  <c r="I22" i="2"/>
  <c r="I63" i="2"/>
  <c r="I58" i="2"/>
  <c r="I45" i="2"/>
  <c r="I40" i="2"/>
  <c r="I34" i="2"/>
  <c r="I23" i="2"/>
  <c r="I12" i="2"/>
  <c r="I7" i="2"/>
  <c r="I68" i="2"/>
  <c r="I62" i="2"/>
  <c r="I54" i="2"/>
  <c r="I50" i="2"/>
  <c r="I44" i="2"/>
  <c r="I39" i="2"/>
  <c r="I35" i="2"/>
  <c r="I30" i="2"/>
  <c r="I19" i="2"/>
  <c r="I17" i="2"/>
  <c r="I6" i="2"/>
  <c r="I67" i="2"/>
  <c r="I55" i="2"/>
  <c r="I59" i="2"/>
  <c r="I56" i="2"/>
  <c r="I52" i="2"/>
  <c r="I46" i="2"/>
  <c r="I43" i="2"/>
  <c r="I41" i="2"/>
  <c r="I37" i="2"/>
  <c r="I31" i="2"/>
  <c r="I28" i="2"/>
  <c r="I24" i="2"/>
  <c r="I20" i="2"/>
  <c r="I18" i="2"/>
  <c r="I15" i="2"/>
  <c r="I13" i="2"/>
  <c r="I11" i="2"/>
  <c r="I8" i="2"/>
  <c r="I5" i="2"/>
  <c r="I310" i="1"/>
  <c r="I69" i="2"/>
  <c r="I65" i="2"/>
  <c r="I61" i="2"/>
  <c r="I60" i="2"/>
  <c r="I57" i="2"/>
  <c r="I53" i="2"/>
  <c r="I49" i="2"/>
  <c r="I47" i="2"/>
  <c r="I42" i="2"/>
  <c r="I38" i="2"/>
  <c r="I32" i="2"/>
  <c r="I29" i="2"/>
  <c r="I25" i="2"/>
  <c r="I21" i="2"/>
  <c r="I16" i="2"/>
  <c r="I14" i="2"/>
  <c r="I9" i="2"/>
  <c r="L18" i="2"/>
  <c r="L13" i="2" l="1"/>
  <c r="L16" i="2"/>
  <c r="L24" i="2"/>
  <c r="L25" i="2"/>
  <c r="L53" i="2"/>
  <c r="L31" i="2"/>
  <c r="L61" i="2"/>
  <c r="L15" i="2"/>
  <c r="L60" i="2"/>
  <c r="L69" i="2"/>
  <c r="L52" i="2"/>
  <c r="L21" i="2"/>
  <c r="L20" i="2"/>
  <c r="L43" i="2"/>
  <c r="L11" i="2"/>
  <c r="L65" i="2"/>
  <c r="L8" i="2"/>
  <c r="L7" i="2"/>
  <c r="L67" i="2"/>
  <c r="L40" i="2"/>
  <c r="L22" i="2"/>
  <c r="L64" i="2"/>
  <c r="L32" i="2"/>
  <c r="L58" i="2"/>
  <c r="L34" i="2"/>
  <c r="L29" i="2"/>
  <c r="L10" i="2"/>
  <c r="L12" i="2"/>
  <c r="L45" i="2"/>
  <c r="L6" i="2"/>
  <c r="L54" i="2"/>
  <c r="L68" i="2"/>
  <c r="L46" i="2"/>
  <c r="L38" i="2"/>
  <c r="L27" i="2"/>
  <c r="L30" i="2"/>
  <c r="L44" i="2"/>
  <c r="L17" i="2"/>
  <c r="L33" i="2"/>
  <c r="L48" i="2"/>
  <c r="L62" i="2"/>
  <c r="L310" i="1"/>
  <c r="L39" i="2"/>
  <c r="L5" i="2"/>
  <c r="L56" i="2"/>
  <c r="L55" i="2"/>
  <c r="L63" i="2"/>
  <c r="L23" i="2"/>
  <c r="L42" i="2"/>
  <c r="L37" i="2"/>
  <c r="L57" i="2"/>
  <c r="L9" i="2"/>
  <c r="L28" i="2"/>
  <c r="L19" i="2"/>
  <c r="L35" i="2"/>
  <c r="L50" i="2"/>
  <c r="L66" i="2"/>
  <c r="L41" i="2"/>
  <c r="L49" i="2"/>
  <c r="L14" i="2"/>
  <c r="L36" i="2"/>
  <c r="I74" i="1" l="1"/>
  <c r="J74" i="1"/>
  <c r="L74" i="1"/>
  <c r="K74" i="1" l="1"/>
  <c r="I71" i="1" l="1"/>
  <c r="J71" i="1"/>
  <c r="L71" i="1"/>
  <c r="K71" i="1" l="1"/>
  <c r="L242" i="1"/>
  <c r="J242" i="1"/>
  <c r="I242" i="1"/>
  <c r="I72" i="1"/>
  <c r="J72" i="1"/>
  <c r="L72" i="1"/>
  <c r="I73" i="1"/>
  <c r="J73" i="1"/>
  <c r="L73" i="1"/>
  <c r="I75" i="1"/>
  <c r="J75" i="1"/>
  <c r="L75" i="1"/>
  <c r="I76" i="1"/>
  <c r="J76" i="1"/>
  <c r="L76" i="1"/>
  <c r="I77" i="1"/>
  <c r="J77" i="1"/>
  <c r="L77" i="1"/>
  <c r="I78" i="1"/>
  <c r="J78" i="1"/>
  <c r="L78" i="1"/>
  <c r="I79" i="1"/>
  <c r="J79" i="1"/>
  <c r="L79" i="1"/>
  <c r="I80" i="1"/>
  <c r="J80" i="1"/>
  <c r="L80" i="1"/>
  <c r="I81" i="1"/>
  <c r="J81" i="1"/>
  <c r="L81" i="1"/>
  <c r="I82" i="1"/>
  <c r="J82" i="1"/>
  <c r="L82" i="1"/>
  <c r="I83" i="1"/>
  <c r="J83" i="1"/>
  <c r="L83" i="1"/>
  <c r="I84" i="1"/>
  <c r="J84" i="1"/>
  <c r="L84" i="1"/>
  <c r="K83" i="1" l="1"/>
  <c r="K82" i="1"/>
  <c r="K242" i="1"/>
  <c r="K73" i="1"/>
  <c r="K84" i="1"/>
  <c r="K80" i="1"/>
  <c r="K78" i="1"/>
  <c r="K77" i="1"/>
  <c r="K79" i="1"/>
  <c r="K81" i="1"/>
  <c r="K76" i="1"/>
  <c r="K75" i="1"/>
  <c r="K72" i="1"/>
  <c r="J23" i="2" l="1"/>
  <c r="J22" i="2"/>
  <c r="J21" i="2"/>
  <c r="J19" i="2"/>
  <c r="L85" i="1" l="1"/>
  <c r="L86" i="1"/>
  <c r="L87" i="1"/>
  <c r="L212" i="1"/>
  <c r="I289" i="1"/>
  <c r="J289" i="1"/>
  <c r="L289" i="1"/>
  <c r="I108" i="1"/>
  <c r="J108" i="1"/>
  <c r="L108" i="1"/>
  <c r="L42" i="1"/>
  <c r="I70" i="1"/>
  <c r="J70" i="1"/>
  <c r="L70" i="1"/>
  <c r="I109" i="1"/>
  <c r="J109" i="1"/>
  <c r="L109" i="1"/>
  <c r="L4" i="1"/>
  <c r="L5" i="1"/>
  <c r="L6" i="1"/>
  <c r="L7" i="1"/>
  <c r="L8" i="1"/>
  <c r="L9" i="1"/>
  <c r="L10" i="1"/>
  <c r="L11" i="1"/>
  <c r="L12" i="1"/>
  <c r="L13" i="1"/>
  <c r="L58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2" i="1"/>
  <c r="L33" i="1"/>
  <c r="L34" i="1"/>
  <c r="L35" i="1"/>
  <c r="L36" i="1"/>
  <c r="L37" i="1"/>
  <c r="L38" i="1"/>
  <c r="L39" i="1"/>
  <c r="L40" i="1"/>
  <c r="L41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J24" i="1"/>
  <c r="I24" i="1"/>
  <c r="C9" i="3"/>
  <c r="I50" i="1"/>
  <c r="J50" i="1"/>
  <c r="I107" i="1"/>
  <c r="J107" i="1"/>
  <c r="L107" i="1"/>
  <c r="I63" i="1"/>
  <c r="J63" i="1"/>
  <c r="L63" i="1"/>
  <c r="I61" i="1"/>
  <c r="J61" i="1"/>
  <c r="L61" i="1"/>
  <c r="I65" i="1"/>
  <c r="J65" i="1"/>
  <c r="L65" i="1"/>
  <c r="I66" i="1"/>
  <c r="J66" i="1"/>
  <c r="L66" i="1"/>
  <c r="I67" i="1"/>
  <c r="J67" i="1"/>
  <c r="L67" i="1"/>
  <c r="I68" i="1"/>
  <c r="J68" i="1"/>
  <c r="L68" i="1"/>
  <c r="I85" i="1"/>
  <c r="J85" i="1"/>
  <c r="I86" i="1"/>
  <c r="J86" i="1"/>
  <c r="I87" i="1"/>
  <c r="J87" i="1"/>
  <c r="I100" i="1"/>
  <c r="J100" i="1"/>
  <c r="L100" i="1"/>
  <c r="I101" i="1"/>
  <c r="J101" i="1"/>
  <c r="L101" i="1"/>
  <c r="I102" i="1"/>
  <c r="J102" i="1"/>
  <c r="L102" i="1"/>
  <c r="I103" i="1"/>
  <c r="J103" i="1"/>
  <c r="L103" i="1"/>
  <c r="I104" i="1"/>
  <c r="J104" i="1"/>
  <c r="L104" i="1"/>
  <c r="I105" i="1"/>
  <c r="J105" i="1"/>
  <c r="L105" i="1"/>
  <c r="I106" i="1"/>
  <c r="J106" i="1"/>
  <c r="L106" i="1"/>
  <c r="I110" i="1"/>
  <c r="J110" i="1"/>
  <c r="L110" i="1"/>
  <c r="I111" i="1"/>
  <c r="J111" i="1"/>
  <c r="L111" i="1"/>
  <c r="I32" i="1"/>
  <c r="J32" i="1"/>
  <c r="O9" i="3"/>
  <c r="P9" i="3"/>
  <c r="Q9" i="3"/>
  <c r="R9" i="3"/>
  <c r="S9" i="3"/>
  <c r="T9" i="3"/>
  <c r="AE257" i="1"/>
  <c r="AF257" i="1"/>
  <c r="AG257" i="1"/>
  <c r="AH257" i="1"/>
  <c r="AI257" i="1"/>
  <c r="AJ257" i="1"/>
  <c r="AL257" i="1"/>
  <c r="AM257" i="1"/>
  <c r="AE311" i="1"/>
  <c r="AF311" i="1"/>
  <c r="AG311" i="1"/>
  <c r="AH311" i="1"/>
  <c r="AI311" i="1"/>
  <c r="AJ311" i="1"/>
  <c r="AL311" i="1"/>
  <c r="AM311" i="1"/>
  <c r="J4" i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58" i="1"/>
  <c r="J58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5" i="1"/>
  <c r="J25" i="1"/>
  <c r="I26" i="1"/>
  <c r="J26" i="1"/>
  <c r="I27" i="1"/>
  <c r="J27" i="1"/>
  <c r="I28" i="1"/>
  <c r="J28" i="1"/>
  <c r="I29" i="1"/>
  <c r="J29" i="1"/>
  <c r="I30" i="1"/>
  <c r="J30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62" i="1"/>
  <c r="J62" i="1"/>
  <c r="L62" i="1"/>
  <c r="I114" i="1"/>
  <c r="J114" i="1"/>
  <c r="L114" i="1"/>
  <c r="I115" i="1"/>
  <c r="J115" i="1"/>
  <c r="L115" i="1"/>
  <c r="I116" i="1"/>
  <c r="J116" i="1"/>
  <c r="L116" i="1"/>
  <c r="I117" i="1"/>
  <c r="J117" i="1"/>
  <c r="L117" i="1"/>
  <c r="I118" i="1"/>
  <c r="J118" i="1"/>
  <c r="L118" i="1"/>
  <c r="I119" i="1"/>
  <c r="J119" i="1"/>
  <c r="L119" i="1"/>
  <c r="I121" i="1"/>
  <c r="J121" i="1"/>
  <c r="L121" i="1"/>
  <c r="I122" i="1"/>
  <c r="J122" i="1"/>
  <c r="L122" i="1"/>
  <c r="I123" i="1"/>
  <c r="J123" i="1"/>
  <c r="L123" i="1"/>
  <c r="I124" i="1"/>
  <c r="J124" i="1"/>
  <c r="L124" i="1"/>
  <c r="I125" i="1"/>
  <c r="J125" i="1"/>
  <c r="L125" i="1"/>
  <c r="I126" i="1"/>
  <c r="J126" i="1"/>
  <c r="L126" i="1"/>
  <c r="I128" i="1"/>
  <c r="J128" i="1"/>
  <c r="L128" i="1"/>
  <c r="I129" i="1"/>
  <c r="J129" i="1"/>
  <c r="L129" i="1"/>
  <c r="I130" i="1"/>
  <c r="J130" i="1"/>
  <c r="L130" i="1"/>
  <c r="I131" i="1"/>
  <c r="J131" i="1"/>
  <c r="L131" i="1"/>
  <c r="I132" i="1"/>
  <c r="J132" i="1"/>
  <c r="L132" i="1"/>
  <c r="I133" i="1"/>
  <c r="J133" i="1"/>
  <c r="L133" i="1"/>
  <c r="I134" i="1"/>
  <c r="J134" i="1"/>
  <c r="L134" i="1"/>
  <c r="I135" i="1"/>
  <c r="J135" i="1"/>
  <c r="L135" i="1"/>
  <c r="I136" i="1"/>
  <c r="J136" i="1"/>
  <c r="L136" i="1"/>
  <c r="I137" i="1"/>
  <c r="J137" i="1"/>
  <c r="L137" i="1"/>
  <c r="I138" i="1"/>
  <c r="J138" i="1"/>
  <c r="L138" i="1"/>
  <c r="I139" i="1"/>
  <c r="J139" i="1"/>
  <c r="L139" i="1"/>
  <c r="I140" i="1"/>
  <c r="J140" i="1"/>
  <c r="L140" i="1"/>
  <c r="I141" i="1"/>
  <c r="J141" i="1"/>
  <c r="L141" i="1"/>
  <c r="I142" i="1"/>
  <c r="J142" i="1"/>
  <c r="L142" i="1"/>
  <c r="I143" i="1"/>
  <c r="J143" i="1"/>
  <c r="L143" i="1"/>
  <c r="I144" i="1"/>
  <c r="J144" i="1"/>
  <c r="L144" i="1"/>
  <c r="I145" i="1"/>
  <c r="J145" i="1"/>
  <c r="L145" i="1"/>
  <c r="I146" i="1"/>
  <c r="J146" i="1"/>
  <c r="L146" i="1"/>
  <c r="I147" i="1"/>
  <c r="J147" i="1"/>
  <c r="L147" i="1"/>
  <c r="I148" i="1"/>
  <c r="J148" i="1"/>
  <c r="L148" i="1"/>
  <c r="I149" i="1"/>
  <c r="J149" i="1"/>
  <c r="L149" i="1"/>
  <c r="I150" i="1"/>
  <c r="J150" i="1"/>
  <c r="L150" i="1"/>
  <c r="I151" i="1"/>
  <c r="J151" i="1"/>
  <c r="L151" i="1"/>
  <c r="I152" i="1"/>
  <c r="J152" i="1"/>
  <c r="L152" i="1"/>
  <c r="I153" i="1"/>
  <c r="J153" i="1"/>
  <c r="L153" i="1"/>
  <c r="I154" i="1"/>
  <c r="J154" i="1"/>
  <c r="L154" i="1"/>
  <c r="I155" i="1"/>
  <c r="J155" i="1"/>
  <c r="L155" i="1"/>
  <c r="I156" i="1"/>
  <c r="J156" i="1"/>
  <c r="L156" i="1"/>
  <c r="I157" i="1"/>
  <c r="J157" i="1"/>
  <c r="L157" i="1"/>
  <c r="I158" i="1"/>
  <c r="J158" i="1"/>
  <c r="L158" i="1"/>
  <c r="I159" i="1"/>
  <c r="J159" i="1"/>
  <c r="L159" i="1"/>
  <c r="I160" i="1"/>
  <c r="J160" i="1"/>
  <c r="L160" i="1"/>
  <c r="I161" i="1"/>
  <c r="J161" i="1"/>
  <c r="L161" i="1"/>
  <c r="I162" i="1"/>
  <c r="J162" i="1"/>
  <c r="L162" i="1"/>
  <c r="I163" i="1"/>
  <c r="J163" i="1"/>
  <c r="L163" i="1"/>
  <c r="I164" i="1"/>
  <c r="J164" i="1"/>
  <c r="L164" i="1"/>
  <c r="I165" i="1"/>
  <c r="J165" i="1"/>
  <c r="L165" i="1"/>
  <c r="I166" i="1"/>
  <c r="J166" i="1"/>
  <c r="L166" i="1"/>
  <c r="I167" i="1"/>
  <c r="J167" i="1"/>
  <c r="L167" i="1"/>
  <c r="I168" i="1"/>
  <c r="J168" i="1"/>
  <c r="L168" i="1"/>
  <c r="I169" i="1"/>
  <c r="J169" i="1"/>
  <c r="L169" i="1"/>
  <c r="I170" i="1"/>
  <c r="J170" i="1"/>
  <c r="L170" i="1"/>
  <c r="I171" i="1"/>
  <c r="J171" i="1"/>
  <c r="L171" i="1"/>
  <c r="I172" i="1"/>
  <c r="J172" i="1"/>
  <c r="L172" i="1"/>
  <c r="I173" i="1"/>
  <c r="J173" i="1"/>
  <c r="L173" i="1"/>
  <c r="I174" i="1"/>
  <c r="J174" i="1"/>
  <c r="L174" i="1"/>
  <c r="I175" i="1"/>
  <c r="J175" i="1"/>
  <c r="L175" i="1"/>
  <c r="I176" i="1"/>
  <c r="J176" i="1"/>
  <c r="L176" i="1"/>
  <c r="I177" i="1"/>
  <c r="J177" i="1"/>
  <c r="L177" i="1"/>
  <c r="I178" i="1"/>
  <c r="L178" i="1"/>
  <c r="I179" i="1"/>
  <c r="J179" i="1"/>
  <c r="L179" i="1"/>
  <c r="I180" i="1"/>
  <c r="J180" i="1"/>
  <c r="L180" i="1"/>
  <c r="I181" i="1"/>
  <c r="J181" i="1"/>
  <c r="L181" i="1"/>
  <c r="I182" i="1"/>
  <c r="J182" i="1"/>
  <c r="L182" i="1"/>
  <c r="I183" i="1"/>
  <c r="J183" i="1"/>
  <c r="L183" i="1"/>
  <c r="I184" i="1"/>
  <c r="J184" i="1"/>
  <c r="L184" i="1"/>
  <c r="I185" i="1"/>
  <c r="J185" i="1"/>
  <c r="L185" i="1"/>
  <c r="I186" i="1"/>
  <c r="J186" i="1"/>
  <c r="L186" i="1"/>
  <c r="I187" i="1"/>
  <c r="J187" i="1"/>
  <c r="L187" i="1"/>
  <c r="I188" i="1"/>
  <c r="J188" i="1"/>
  <c r="L188" i="1"/>
  <c r="I189" i="1"/>
  <c r="J189" i="1"/>
  <c r="L189" i="1"/>
  <c r="I190" i="1"/>
  <c r="J190" i="1"/>
  <c r="L190" i="1"/>
  <c r="I191" i="1"/>
  <c r="J191" i="1"/>
  <c r="L191" i="1"/>
  <c r="I120" i="1"/>
  <c r="J120" i="1"/>
  <c r="L120" i="1"/>
  <c r="I192" i="1"/>
  <c r="J192" i="1"/>
  <c r="L192" i="1"/>
  <c r="I193" i="1"/>
  <c r="J193" i="1"/>
  <c r="L193" i="1"/>
  <c r="I194" i="1"/>
  <c r="J194" i="1"/>
  <c r="L194" i="1"/>
  <c r="I195" i="1"/>
  <c r="J195" i="1"/>
  <c r="L195" i="1"/>
  <c r="I196" i="1"/>
  <c r="J196" i="1"/>
  <c r="L196" i="1"/>
  <c r="I197" i="1"/>
  <c r="J197" i="1"/>
  <c r="L197" i="1"/>
  <c r="I198" i="1"/>
  <c r="J198" i="1"/>
  <c r="L198" i="1"/>
  <c r="I199" i="1"/>
  <c r="J199" i="1"/>
  <c r="L199" i="1"/>
  <c r="I200" i="1"/>
  <c r="J200" i="1"/>
  <c r="L200" i="1"/>
  <c r="I201" i="1"/>
  <c r="J201" i="1"/>
  <c r="L201" i="1"/>
  <c r="I202" i="1"/>
  <c r="J202" i="1"/>
  <c r="L202" i="1"/>
  <c r="I203" i="1"/>
  <c r="J203" i="1"/>
  <c r="L203" i="1"/>
  <c r="I204" i="1"/>
  <c r="J204" i="1"/>
  <c r="L204" i="1"/>
  <c r="I205" i="1"/>
  <c r="J205" i="1"/>
  <c r="L205" i="1"/>
  <c r="I206" i="1"/>
  <c r="J206" i="1"/>
  <c r="L206" i="1"/>
  <c r="I207" i="1"/>
  <c r="J207" i="1"/>
  <c r="L207" i="1"/>
  <c r="I208" i="1"/>
  <c r="J208" i="1"/>
  <c r="L208" i="1"/>
  <c r="I209" i="1"/>
  <c r="J209" i="1"/>
  <c r="L209" i="1"/>
  <c r="I210" i="1"/>
  <c r="J210" i="1"/>
  <c r="L210" i="1"/>
  <c r="I211" i="1"/>
  <c r="J211" i="1"/>
  <c r="L211" i="1"/>
  <c r="I212" i="1"/>
  <c r="J212" i="1"/>
  <c r="I213" i="1"/>
  <c r="J213" i="1"/>
  <c r="L213" i="1"/>
  <c r="I214" i="1"/>
  <c r="J214" i="1"/>
  <c r="L214" i="1"/>
  <c r="I215" i="1"/>
  <c r="J215" i="1"/>
  <c r="L215" i="1"/>
  <c r="I216" i="1"/>
  <c r="J216" i="1"/>
  <c r="L216" i="1"/>
  <c r="I217" i="1"/>
  <c r="J217" i="1"/>
  <c r="L217" i="1"/>
  <c r="I218" i="1"/>
  <c r="J218" i="1"/>
  <c r="L218" i="1"/>
  <c r="I219" i="1"/>
  <c r="J219" i="1"/>
  <c r="L219" i="1"/>
  <c r="I220" i="1"/>
  <c r="J220" i="1"/>
  <c r="L220" i="1"/>
  <c r="I221" i="1"/>
  <c r="J221" i="1"/>
  <c r="L221" i="1"/>
  <c r="I222" i="1"/>
  <c r="J222" i="1"/>
  <c r="L222" i="1"/>
  <c r="I223" i="1"/>
  <c r="J223" i="1"/>
  <c r="L223" i="1"/>
  <c r="I224" i="1"/>
  <c r="J224" i="1"/>
  <c r="L224" i="1"/>
  <c r="I225" i="1"/>
  <c r="J225" i="1"/>
  <c r="L225" i="1"/>
  <c r="I226" i="1"/>
  <c r="J226" i="1"/>
  <c r="L226" i="1"/>
  <c r="I227" i="1"/>
  <c r="J227" i="1"/>
  <c r="L227" i="1"/>
  <c r="I228" i="1"/>
  <c r="J228" i="1"/>
  <c r="L228" i="1"/>
  <c r="I229" i="1"/>
  <c r="J229" i="1"/>
  <c r="L229" i="1"/>
  <c r="I230" i="1"/>
  <c r="J230" i="1"/>
  <c r="L230" i="1"/>
  <c r="I231" i="1"/>
  <c r="J231" i="1"/>
  <c r="L231" i="1"/>
  <c r="I232" i="1"/>
  <c r="J232" i="1"/>
  <c r="L232" i="1"/>
  <c r="I233" i="1"/>
  <c r="J233" i="1"/>
  <c r="L233" i="1"/>
  <c r="I234" i="1"/>
  <c r="J234" i="1"/>
  <c r="L234" i="1"/>
  <c r="I235" i="1"/>
  <c r="J235" i="1"/>
  <c r="L235" i="1"/>
  <c r="I236" i="1"/>
  <c r="J236" i="1"/>
  <c r="L236" i="1"/>
  <c r="I237" i="1"/>
  <c r="J237" i="1"/>
  <c r="L237" i="1"/>
  <c r="I238" i="1"/>
  <c r="J238" i="1"/>
  <c r="L238" i="1"/>
  <c r="I239" i="1"/>
  <c r="J239" i="1"/>
  <c r="L239" i="1"/>
  <c r="I240" i="1"/>
  <c r="J240" i="1"/>
  <c r="L240" i="1"/>
  <c r="I241" i="1"/>
  <c r="J241" i="1"/>
  <c r="L241" i="1"/>
  <c r="I243" i="1"/>
  <c r="J243" i="1"/>
  <c r="L243" i="1"/>
  <c r="I244" i="1"/>
  <c r="J244" i="1"/>
  <c r="L244" i="1"/>
  <c r="I245" i="1"/>
  <c r="J245" i="1"/>
  <c r="L245" i="1"/>
  <c r="I246" i="1"/>
  <c r="J246" i="1"/>
  <c r="L246" i="1"/>
  <c r="I247" i="1"/>
  <c r="J247" i="1"/>
  <c r="L247" i="1"/>
  <c r="I248" i="1"/>
  <c r="J248" i="1"/>
  <c r="L248" i="1"/>
  <c r="I249" i="1"/>
  <c r="J249" i="1"/>
  <c r="L249" i="1"/>
  <c r="I250" i="1"/>
  <c r="J250" i="1"/>
  <c r="L250" i="1"/>
  <c r="I251" i="1"/>
  <c r="J251" i="1"/>
  <c r="L251" i="1"/>
  <c r="I252" i="1"/>
  <c r="J252" i="1"/>
  <c r="L252" i="1"/>
  <c r="I253" i="1"/>
  <c r="J253" i="1"/>
  <c r="L253" i="1"/>
  <c r="I254" i="1"/>
  <c r="J254" i="1"/>
  <c r="L254" i="1"/>
  <c r="I255" i="1"/>
  <c r="J255" i="1"/>
  <c r="L255" i="1"/>
  <c r="I256" i="1"/>
  <c r="J256" i="1"/>
  <c r="L256" i="1"/>
  <c r="I274" i="1"/>
  <c r="J274" i="1"/>
  <c r="L274" i="1"/>
  <c r="I259" i="1"/>
  <c r="J259" i="1"/>
  <c r="L259" i="1"/>
  <c r="I260" i="1"/>
  <c r="J260" i="1"/>
  <c r="L260" i="1"/>
  <c r="I261" i="1"/>
  <c r="J261" i="1"/>
  <c r="L261" i="1"/>
  <c r="I262" i="1"/>
  <c r="J262" i="1"/>
  <c r="L262" i="1"/>
  <c r="I263" i="1"/>
  <c r="J263" i="1"/>
  <c r="L263" i="1"/>
  <c r="I264" i="1"/>
  <c r="J264" i="1"/>
  <c r="L264" i="1"/>
  <c r="I265" i="1"/>
  <c r="J265" i="1"/>
  <c r="L265" i="1"/>
  <c r="I266" i="1"/>
  <c r="J266" i="1"/>
  <c r="L266" i="1"/>
  <c r="I267" i="1"/>
  <c r="J267" i="1"/>
  <c r="L267" i="1"/>
  <c r="I268" i="1"/>
  <c r="J268" i="1"/>
  <c r="L268" i="1"/>
  <c r="I269" i="1"/>
  <c r="J269" i="1"/>
  <c r="L269" i="1"/>
  <c r="I270" i="1"/>
  <c r="J270" i="1"/>
  <c r="L270" i="1"/>
  <c r="I271" i="1"/>
  <c r="J271" i="1"/>
  <c r="L271" i="1"/>
  <c r="I272" i="1"/>
  <c r="J272" i="1"/>
  <c r="L272" i="1"/>
  <c r="I273" i="1"/>
  <c r="J273" i="1"/>
  <c r="L273" i="1"/>
  <c r="I276" i="1"/>
  <c r="J276" i="1"/>
  <c r="L276" i="1"/>
  <c r="I277" i="1"/>
  <c r="J277" i="1"/>
  <c r="L277" i="1"/>
  <c r="I275" i="1"/>
  <c r="J275" i="1"/>
  <c r="L275" i="1"/>
  <c r="I278" i="1"/>
  <c r="J278" i="1"/>
  <c r="L278" i="1"/>
  <c r="I279" i="1"/>
  <c r="J279" i="1"/>
  <c r="L279" i="1"/>
  <c r="I280" i="1"/>
  <c r="J280" i="1"/>
  <c r="L280" i="1"/>
  <c r="I281" i="1"/>
  <c r="J281" i="1"/>
  <c r="L281" i="1"/>
  <c r="I282" i="1"/>
  <c r="J282" i="1"/>
  <c r="L282" i="1"/>
  <c r="I283" i="1"/>
  <c r="J283" i="1"/>
  <c r="L283" i="1"/>
  <c r="I284" i="1"/>
  <c r="J284" i="1"/>
  <c r="L284" i="1"/>
  <c r="I285" i="1"/>
  <c r="J285" i="1"/>
  <c r="L285" i="1"/>
  <c r="I286" i="1"/>
  <c r="J286" i="1"/>
  <c r="L286" i="1"/>
  <c r="I287" i="1"/>
  <c r="J287" i="1"/>
  <c r="L287" i="1"/>
  <c r="I288" i="1"/>
  <c r="J288" i="1"/>
  <c r="L288" i="1"/>
  <c r="I290" i="1"/>
  <c r="J290" i="1"/>
  <c r="L290" i="1"/>
  <c r="I291" i="1"/>
  <c r="J291" i="1"/>
  <c r="L291" i="1"/>
  <c r="I292" i="1"/>
  <c r="J292" i="1"/>
  <c r="L292" i="1"/>
  <c r="I293" i="1"/>
  <c r="J293" i="1"/>
  <c r="L293" i="1"/>
  <c r="I294" i="1"/>
  <c r="J294" i="1"/>
  <c r="L294" i="1"/>
  <c r="I295" i="1"/>
  <c r="J295" i="1"/>
  <c r="L295" i="1"/>
  <c r="I296" i="1"/>
  <c r="J296" i="1"/>
  <c r="L296" i="1"/>
  <c r="I297" i="1"/>
  <c r="J297" i="1"/>
  <c r="L297" i="1"/>
  <c r="I298" i="1"/>
  <c r="J298" i="1"/>
  <c r="L298" i="1"/>
  <c r="I299" i="1"/>
  <c r="J299" i="1"/>
  <c r="L299" i="1"/>
  <c r="I300" i="1"/>
  <c r="J300" i="1"/>
  <c r="L300" i="1"/>
  <c r="I301" i="1"/>
  <c r="J301" i="1"/>
  <c r="L301" i="1"/>
  <c r="I302" i="1"/>
  <c r="J302" i="1"/>
  <c r="L302" i="1"/>
  <c r="I303" i="1"/>
  <c r="J303" i="1"/>
  <c r="L303" i="1"/>
  <c r="I304" i="1"/>
  <c r="J304" i="1"/>
  <c r="L304" i="1"/>
  <c r="I305" i="1"/>
  <c r="J305" i="1"/>
  <c r="L305" i="1"/>
  <c r="I306" i="1"/>
  <c r="J306" i="1"/>
  <c r="L306" i="1"/>
  <c r="I307" i="1"/>
  <c r="J307" i="1"/>
  <c r="L307" i="1"/>
  <c r="I308" i="1"/>
  <c r="J308" i="1"/>
  <c r="L308" i="1"/>
  <c r="I309" i="1"/>
  <c r="J309" i="1"/>
  <c r="L309" i="1"/>
  <c r="J310" i="1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I9" i="3"/>
  <c r="J9" i="3"/>
  <c r="K9" i="3"/>
  <c r="L9" i="3"/>
  <c r="M9" i="3"/>
  <c r="N9" i="3"/>
  <c r="M70" i="2"/>
  <c r="N70" i="2"/>
  <c r="O70" i="2"/>
  <c r="Q70" i="2"/>
  <c r="R70" i="2"/>
  <c r="S70" i="2"/>
  <c r="T70" i="2"/>
  <c r="U70" i="2"/>
  <c r="V70" i="2"/>
  <c r="W70" i="2"/>
  <c r="X70" i="2"/>
  <c r="AA70" i="2"/>
  <c r="AB70" i="2"/>
  <c r="AC70" i="2"/>
  <c r="AD70" i="2"/>
  <c r="M311" i="1"/>
  <c r="N311" i="1"/>
  <c r="O311" i="1"/>
  <c r="P311" i="1"/>
  <c r="Q311" i="1"/>
  <c r="R311" i="1"/>
  <c r="S311" i="1"/>
  <c r="T311" i="1"/>
  <c r="U311" i="1"/>
  <c r="V311" i="1"/>
  <c r="W311" i="1"/>
  <c r="X311" i="1"/>
  <c r="Y311" i="1"/>
  <c r="Z311" i="1"/>
  <c r="AA311" i="1"/>
  <c r="AB311" i="1"/>
  <c r="AC311" i="1"/>
  <c r="AD311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J69" i="2"/>
  <c r="J68" i="2"/>
  <c r="J67" i="2"/>
  <c r="J66" i="2"/>
  <c r="J65" i="2"/>
  <c r="J64" i="2"/>
  <c r="K64" i="2" s="1"/>
  <c r="J63" i="2"/>
  <c r="J62" i="2"/>
  <c r="J61" i="2"/>
  <c r="J60" i="2"/>
  <c r="K60" i="2" s="1"/>
  <c r="J59" i="2"/>
  <c r="J58" i="2"/>
  <c r="J57" i="2"/>
  <c r="K57" i="2" s="1"/>
  <c r="J56" i="2"/>
  <c r="J55" i="2"/>
  <c r="J54" i="2"/>
  <c r="J53" i="2"/>
  <c r="K53" i="2" s="1"/>
  <c r="J52" i="2"/>
  <c r="J50" i="2"/>
  <c r="J49" i="2"/>
  <c r="K49" i="2" s="1"/>
  <c r="J48" i="2"/>
  <c r="J47" i="2"/>
  <c r="K47" i="2" s="1"/>
  <c r="J46" i="2"/>
  <c r="J45" i="2"/>
  <c r="J44" i="2"/>
  <c r="J43" i="2"/>
  <c r="J42" i="2"/>
  <c r="K42" i="2" s="1"/>
  <c r="J41" i="2"/>
  <c r="J40" i="2"/>
  <c r="J39" i="2"/>
  <c r="J38" i="2"/>
  <c r="K38" i="2" s="1"/>
  <c r="J37" i="2"/>
  <c r="J36" i="2"/>
  <c r="J35" i="2"/>
  <c r="J34" i="2"/>
  <c r="J33" i="2"/>
  <c r="J32" i="2"/>
  <c r="K32" i="2" s="1"/>
  <c r="J31" i="2"/>
  <c r="J30" i="2"/>
  <c r="J29" i="2"/>
  <c r="K29" i="2" s="1"/>
  <c r="J28" i="2"/>
  <c r="J27" i="2"/>
  <c r="J25" i="2"/>
  <c r="K25" i="2" s="1"/>
  <c r="J24" i="2"/>
  <c r="K22" i="2"/>
  <c r="J20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L59" i="1" l="1"/>
  <c r="J59" i="1"/>
  <c r="I59" i="1"/>
  <c r="J112" i="1"/>
  <c r="L112" i="1"/>
  <c r="P312" i="1"/>
  <c r="K269" i="1"/>
  <c r="I112" i="1"/>
  <c r="H9" i="3"/>
  <c r="K128" i="1"/>
  <c r="K310" i="1"/>
  <c r="K306" i="1"/>
  <c r="K302" i="1"/>
  <c r="K298" i="1"/>
  <c r="K294" i="1"/>
  <c r="K290" i="1"/>
  <c r="K285" i="1"/>
  <c r="K281" i="1"/>
  <c r="K275" i="1"/>
  <c r="K272" i="1"/>
  <c r="K268" i="1"/>
  <c r="U312" i="1"/>
  <c r="S312" i="1"/>
  <c r="K207" i="1"/>
  <c r="K137" i="1"/>
  <c r="K134" i="1"/>
  <c r="K19" i="2"/>
  <c r="K5" i="2"/>
  <c r="K8" i="2"/>
  <c r="K11" i="2"/>
  <c r="K13" i="2"/>
  <c r="K15" i="2"/>
  <c r="K18" i="2"/>
  <c r="K27" i="2"/>
  <c r="K34" i="2"/>
  <c r="K36" i="2"/>
  <c r="K40" i="2"/>
  <c r="K45" i="2"/>
  <c r="K52" i="2"/>
  <c r="K55" i="2"/>
  <c r="K58" i="2"/>
  <c r="K62" i="2"/>
  <c r="K66" i="2"/>
  <c r="K68" i="2"/>
  <c r="K6" i="2"/>
  <c r="K17" i="2"/>
  <c r="K20" i="2"/>
  <c r="K277" i="1"/>
  <c r="K249" i="1"/>
  <c r="K179" i="1"/>
  <c r="K114" i="1"/>
  <c r="K47" i="1"/>
  <c r="K11" i="1"/>
  <c r="K106" i="1"/>
  <c r="K61" i="1"/>
  <c r="Q312" i="1"/>
  <c r="M312" i="1"/>
  <c r="R312" i="1"/>
  <c r="O312" i="1"/>
  <c r="K62" i="1"/>
  <c r="K105" i="1"/>
  <c r="K102" i="1"/>
  <c r="K85" i="1"/>
  <c r="K67" i="1"/>
  <c r="N312" i="1"/>
  <c r="K177" i="1"/>
  <c r="K215" i="1"/>
  <c r="T312" i="1"/>
  <c r="K243" i="1"/>
  <c r="K110" i="1"/>
  <c r="K103" i="1"/>
  <c r="K100" i="1"/>
  <c r="K70" i="1"/>
  <c r="K108" i="1"/>
  <c r="K44" i="1"/>
  <c r="K40" i="1"/>
  <c r="K46" i="1"/>
  <c r="K39" i="1"/>
  <c r="K30" i="1"/>
  <c r="K25" i="1"/>
  <c r="K14" i="1"/>
  <c r="K13" i="1"/>
  <c r="K12" i="1"/>
  <c r="K10" i="1"/>
  <c r="K7" i="1"/>
  <c r="K4" i="1"/>
  <c r="K28" i="1"/>
  <c r="K22" i="1"/>
  <c r="K20" i="1"/>
  <c r="K16" i="1"/>
  <c r="K8" i="1"/>
  <c r="K43" i="1"/>
  <c r="K27" i="1"/>
  <c r="K21" i="1"/>
  <c r="K18" i="1"/>
  <c r="K42" i="1"/>
  <c r="K41" i="1"/>
  <c r="K309" i="1"/>
  <c r="K296" i="1"/>
  <c r="K279" i="1"/>
  <c r="K264" i="1"/>
  <c r="K254" i="1"/>
  <c r="K251" i="1"/>
  <c r="K230" i="1"/>
  <c r="K200" i="1"/>
  <c r="K168" i="1"/>
  <c r="K164" i="1"/>
  <c r="K160" i="1"/>
  <c r="K157" i="1"/>
  <c r="K156" i="1"/>
  <c r="K152" i="1"/>
  <c r="K148" i="1"/>
  <c r="K144" i="1"/>
  <c r="K140" i="1"/>
  <c r="K136" i="1"/>
  <c r="K132" i="1"/>
  <c r="K124" i="1"/>
  <c r="K119" i="1"/>
  <c r="K115" i="1"/>
  <c r="K57" i="1"/>
  <c r="K87" i="1"/>
  <c r="K66" i="1"/>
  <c r="K109" i="1"/>
  <c r="K307" i="1"/>
  <c r="K303" i="1"/>
  <c r="K299" i="1"/>
  <c r="K295" i="1"/>
  <c r="K291" i="1"/>
  <c r="K286" i="1"/>
  <c r="K282" i="1"/>
  <c r="K278" i="1"/>
  <c r="K273" i="1"/>
  <c r="K241" i="1"/>
  <c r="K240" i="1"/>
  <c r="K233" i="1"/>
  <c r="K229" i="1"/>
  <c r="K225" i="1"/>
  <c r="K217" i="1"/>
  <c r="K213" i="1"/>
  <c r="K198" i="1"/>
  <c r="K197" i="1"/>
  <c r="K193" i="1"/>
  <c r="K190" i="1"/>
  <c r="K186" i="1"/>
  <c r="K182" i="1"/>
  <c r="K178" i="1"/>
  <c r="K174" i="1"/>
  <c r="K170" i="1"/>
  <c r="K166" i="1"/>
  <c r="K162" i="1"/>
  <c r="K158" i="1"/>
  <c r="K154" i="1"/>
  <c r="K150" i="1"/>
  <c r="K146" i="1"/>
  <c r="K142" i="1"/>
  <c r="K138" i="1"/>
  <c r="K130" i="1"/>
  <c r="K126" i="1"/>
  <c r="K122" i="1"/>
  <c r="K117" i="1"/>
  <c r="K56" i="1"/>
  <c r="K49" i="1"/>
  <c r="K34" i="1"/>
  <c r="K86" i="1"/>
  <c r="K68" i="1"/>
  <c r="K107" i="1"/>
  <c r="K289" i="1"/>
  <c r="K69" i="2"/>
  <c r="K21" i="2"/>
  <c r="K9" i="2"/>
  <c r="K14" i="2"/>
  <c r="K16" i="2"/>
  <c r="K30" i="2"/>
  <c r="K33" i="2"/>
  <c r="K35" i="2"/>
  <c r="K39" i="2"/>
  <c r="K44" i="2"/>
  <c r="K48" i="2"/>
  <c r="K50" i="2"/>
  <c r="K54" i="2"/>
  <c r="K61" i="2"/>
  <c r="K65" i="2"/>
  <c r="K7" i="2"/>
  <c r="K10" i="2"/>
  <c r="K12" i="2"/>
  <c r="K24" i="2"/>
  <c r="K28" i="2"/>
  <c r="K31" i="2"/>
  <c r="K37" i="2"/>
  <c r="K41" i="2"/>
  <c r="K43" i="2"/>
  <c r="K46" i="2"/>
  <c r="K56" i="2"/>
  <c r="K59" i="2"/>
  <c r="K63" i="2"/>
  <c r="K67" i="2"/>
  <c r="K23" i="2"/>
  <c r="K36" i="1"/>
  <c r="K29" i="1"/>
  <c r="K26" i="1"/>
  <c r="K15" i="1"/>
  <c r="K52" i="1"/>
  <c r="K48" i="1"/>
  <c r="K45" i="1"/>
  <c r="K23" i="1"/>
  <c r="K9" i="1"/>
  <c r="K19" i="1"/>
  <c r="K5" i="1"/>
  <c r="K54" i="1"/>
  <c r="K53" i="1"/>
  <c r="K51" i="1"/>
  <c r="K37" i="1"/>
  <c r="K35" i="1"/>
  <c r="K17" i="1"/>
  <c r="K58" i="1"/>
  <c r="K6" i="1"/>
  <c r="K32" i="1"/>
  <c r="K24" i="1"/>
  <c r="K33" i="1"/>
  <c r="K55" i="1"/>
  <c r="K38" i="1"/>
  <c r="K50" i="1"/>
  <c r="Z312" i="1"/>
  <c r="W312" i="1"/>
  <c r="K63" i="1"/>
  <c r="K111" i="1"/>
  <c r="K104" i="1"/>
  <c r="K101" i="1"/>
  <c r="K65" i="1"/>
  <c r="AF312" i="1"/>
  <c r="K256" i="1"/>
  <c r="K250" i="1"/>
  <c r="K246" i="1"/>
  <c r="K238" i="1"/>
  <c r="K234" i="1"/>
  <c r="K226" i="1"/>
  <c r="K222" i="1"/>
  <c r="K218" i="1"/>
  <c r="K214" i="1"/>
  <c r="K172" i="1"/>
  <c r="K163" i="1"/>
  <c r="K159" i="1"/>
  <c r="K155" i="1"/>
  <c r="K151" i="1"/>
  <c r="K147" i="1"/>
  <c r="K143" i="1"/>
  <c r="K139" i="1"/>
  <c r="K135" i="1"/>
  <c r="K131" i="1"/>
  <c r="K123" i="1"/>
  <c r="K118" i="1"/>
  <c r="K247" i="1"/>
  <c r="K239" i="1"/>
  <c r="K235" i="1"/>
  <c r="K227" i="1"/>
  <c r="K223" i="1"/>
  <c r="K220" i="1"/>
  <c r="K219" i="1"/>
  <c r="K212" i="1"/>
  <c r="K211" i="1"/>
  <c r="K210" i="1"/>
  <c r="K209" i="1"/>
  <c r="K208" i="1"/>
  <c r="K206" i="1"/>
  <c r="K205" i="1"/>
  <c r="K204" i="1"/>
  <c r="K203" i="1"/>
  <c r="K202" i="1"/>
  <c r="K201" i="1"/>
  <c r="K196" i="1"/>
  <c r="K192" i="1"/>
  <c r="K189" i="1"/>
  <c r="K185" i="1"/>
  <c r="K181" i="1"/>
  <c r="K173" i="1"/>
  <c r="K169" i="1"/>
  <c r="K165" i="1"/>
  <c r="K161" i="1"/>
  <c r="K153" i="1"/>
  <c r="K149" i="1"/>
  <c r="K145" i="1"/>
  <c r="K141" i="1"/>
  <c r="K133" i="1"/>
  <c r="K129" i="1"/>
  <c r="K125" i="1"/>
  <c r="K121" i="1"/>
  <c r="K116" i="1"/>
  <c r="K245" i="1"/>
  <c r="K191" i="1"/>
  <c r="K183" i="1"/>
  <c r="K171" i="1"/>
  <c r="K199" i="1"/>
  <c r="K195" i="1"/>
  <c r="K120" i="1"/>
  <c r="K188" i="1"/>
  <c r="K184" i="1"/>
  <c r="K180" i="1"/>
  <c r="K176" i="1"/>
  <c r="K194" i="1"/>
  <c r="K187" i="1"/>
  <c r="K175" i="1"/>
  <c r="K167" i="1"/>
  <c r="K255" i="1"/>
  <c r="K252" i="1"/>
  <c r="K248" i="1"/>
  <c r="K244" i="1"/>
  <c r="K236" i="1"/>
  <c r="K232" i="1"/>
  <c r="K228" i="1"/>
  <c r="K224" i="1"/>
  <c r="K216" i="1"/>
  <c r="V312" i="1"/>
  <c r="J257" i="1"/>
  <c r="K231" i="1"/>
  <c r="K253" i="1"/>
  <c r="K237" i="1"/>
  <c r="K221" i="1"/>
  <c r="L257" i="1"/>
  <c r="AK312" i="1"/>
  <c r="AG312" i="1"/>
  <c r="K293" i="1"/>
  <c r="K265" i="1"/>
  <c r="K263" i="1"/>
  <c r="K262" i="1"/>
  <c r="K261" i="1"/>
  <c r="K260" i="1"/>
  <c r="K259" i="1"/>
  <c r="AC312" i="1"/>
  <c r="Y312" i="1"/>
  <c r="K308" i="1"/>
  <c r="K304" i="1"/>
  <c r="K300" i="1"/>
  <c r="K292" i="1"/>
  <c r="K287" i="1"/>
  <c r="K283" i="1"/>
  <c r="K276" i="1"/>
  <c r="K270" i="1"/>
  <c r="K266" i="1"/>
  <c r="L311" i="1"/>
  <c r="K305" i="1"/>
  <c r="K301" i="1"/>
  <c r="K297" i="1"/>
  <c r="K288" i="1"/>
  <c r="K284" i="1"/>
  <c r="K280" i="1"/>
  <c r="K271" i="1"/>
  <c r="K267" i="1"/>
  <c r="J311" i="1"/>
  <c r="I311" i="1"/>
  <c r="K274" i="1"/>
  <c r="AB312" i="1"/>
  <c r="X312" i="1"/>
  <c r="AJ312" i="1"/>
  <c r="AI312" i="1"/>
  <c r="AM312" i="1"/>
  <c r="I257" i="1"/>
  <c r="AL312" i="1"/>
  <c r="AH312" i="1"/>
  <c r="AD312" i="1"/>
  <c r="AA312" i="1"/>
  <c r="AE312" i="1"/>
  <c r="K59" i="1" l="1"/>
  <c r="K112" i="1"/>
  <c r="I312" i="1"/>
  <c r="J312" i="1"/>
  <c r="L312" i="1"/>
  <c r="AU70" i="2" l="1"/>
  <c r="AV70" i="2"/>
  <c r="L4" i="2"/>
  <c r="L70" i="2" s="1"/>
  <c r="AT70" i="2"/>
  <c r="I4" i="2"/>
  <c r="J4" i="2"/>
  <c r="K4" i="2" l="1"/>
  <c r="J70" i="2"/>
  <c r="K70" i="2" l="1"/>
</calcChain>
</file>

<file path=xl/sharedStrings.xml><?xml version="1.0" encoding="utf-8"?>
<sst xmlns="http://schemas.openxmlformats.org/spreadsheetml/2006/main" count="1260" uniqueCount="745">
  <si>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</si>
  <si>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</si>
  <si>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</si>
  <si>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</si>
  <si>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</si>
  <si>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</si>
  <si>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</si>
  <si>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</si>
  <si>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</si>
  <si>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</si>
  <si>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</si>
  <si>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</si>
  <si>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EUR</t>
  </si>
  <si>
    <t>EUR/kWh</t>
  </si>
  <si>
    <t>AD Biogāzes stacija, SIA</t>
  </si>
  <si>
    <t>Agro Iecava, SIA</t>
  </si>
  <si>
    <t>BALTIJAS DĀRZEŅI, KS</t>
  </si>
  <si>
    <t>BĒRZI BIO, SIA</t>
  </si>
  <si>
    <t>BIO Auri, SIA</t>
  </si>
  <si>
    <t>BIO FUTURE, SIA</t>
  </si>
  <si>
    <t>BIOENERĢIJA-08, SIA</t>
  </si>
  <si>
    <t>BIOPLUS, SIA</t>
  </si>
  <si>
    <t>BP Energy, SIA</t>
  </si>
  <si>
    <t>DAILE AGRO, SIA</t>
  </si>
  <si>
    <t>DRUVAS UNGURI, SIA</t>
  </si>
  <si>
    <t>EcoZeta, SIA</t>
  </si>
  <si>
    <t>EKORIMA, SIA</t>
  </si>
  <si>
    <t>GAS STREAM, SIA</t>
  </si>
  <si>
    <t>Grow Energy, SIA</t>
  </si>
  <si>
    <t>LB ENERGY, SIA</t>
  </si>
  <si>
    <t>LIELMEŽOTNE, SIA</t>
  </si>
  <si>
    <t>MC bio, SIA</t>
  </si>
  <si>
    <t>PAMPĀĻI, SIA</t>
  </si>
  <si>
    <t>REKONSTRUKCIJA UN INVESTĪCIJAS, SIA</t>
  </si>
  <si>
    <t>RIGENS, SIA</t>
  </si>
  <si>
    <t>RZS ENERGO, SIA</t>
  </si>
  <si>
    <t>ULBROKA, SIA</t>
  </si>
  <si>
    <t>Viļānu selekcijas un izmēģinajumu stacija, AS</t>
  </si>
  <si>
    <t>ZAAO ENERĢIJA, SIA</t>
  </si>
  <si>
    <t>Zaļā Mārupe, SIA</t>
  </si>
  <si>
    <t>Zemgales enerģijas parks, SIA</t>
  </si>
  <si>
    <t>Zemgaļi JR, SIA</t>
  </si>
  <si>
    <t>ALL Transporting, SIA</t>
  </si>
  <si>
    <t>BETULA PREMIUM, SIA</t>
  </si>
  <si>
    <t>BIOENINVEST, SIA</t>
  </si>
  <si>
    <t>BROCĒNU ENERĢIJA, SIA</t>
  </si>
  <si>
    <t>Enefit power &amp; Heat Valka, SIA</t>
  </si>
  <si>
    <t>Enertec 1, SIA</t>
  </si>
  <si>
    <t>Enertec Jēkabpils, SIA</t>
  </si>
  <si>
    <t>Graanul Pellets Energy, SIA</t>
  </si>
  <si>
    <t>Green Energy Trio, SIA</t>
  </si>
  <si>
    <t>Incukalns Energy, SIA</t>
  </si>
  <si>
    <t>JE Enerģija, SIA</t>
  </si>
  <si>
    <t>Jēkabpils siltums, SIA</t>
  </si>
  <si>
    <t>KULDĪGAS SILTUMTĪKLI, SIA</t>
  </si>
  <si>
    <t>LG LIESMA, SIA</t>
  </si>
  <si>
    <t>OŠUKALNS, SIA</t>
  </si>
  <si>
    <t>PREIĻU SILTUMS (SECES KOKS)  SIA</t>
  </si>
  <si>
    <t>SALDUS ENERĢIJA, SIA</t>
  </si>
  <si>
    <t>Sātiņi Energo LM, AS</t>
  </si>
  <si>
    <t>SM ENERGO, SIA</t>
  </si>
  <si>
    <t>AMATAS HES, SIA Karļu aizspr.HES</t>
  </si>
  <si>
    <t>ANNENIEKU ŪDENS DZIRNAVAS, SIA Annenieku HES</t>
  </si>
  <si>
    <t>ĀŽU HES, SIA Āžu dzirnavu HES</t>
  </si>
  <si>
    <t>BILLES HES, SIA Billes HES</t>
  </si>
  <si>
    <t>BITMETA DZIRNAVAS, IK Kalna dzirnavu HES</t>
  </si>
  <si>
    <t>BRANDEĻU HES, SIA Brandeļu HES</t>
  </si>
  <si>
    <t>BRASLAS HES, SIA Braslas HES</t>
  </si>
  <si>
    <t>BRŪNU HES, SIA Brūnu HES</t>
  </si>
  <si>
    <t>CIRĪŠU HES, SIA Cirīšu HES</t>
  </si>
  <si>
    <t>CĪRUĻU ROBEŽNIEKI SIA, Robežnieku HES</t>
  </si>
  <si>
    <t>DOBELES HES, SIA Dobeles HES</t>
  </si>
  <si>
    <t>DZELDAS HES, SIA Dzeldas HES</t>
  </si>
  <si>
    <t>EDVIHES, SIA Līču dz. HES</t>
  </si>
  <si>
    <t>EGLĪTIS UN BIEDRI, SIA Ērgļu HES</t>
  </si>
  <si>
    <t>ENERGO 2000, SIA Brutuļu HES</t>
  </si>
  <si>
    <t>ENERGO 2000, SIA Jaunannas HES</t>
  </si>
  <si>
    <t>ENERĢIJA A.A, SIA Bunkas HES</t>
  </si>
  <si>
    <t>ĒRBERĢES HES, SIA Ērberģes HES</t>
  </si>
  <si>
    <t>FIRMA-GABRO, SIA Prūšu HES</t>
  </si>
  <si>
    <t>GAISMA - 97, SIA Smiltenes HES</t>
  </si>
  <si>
    <t>GALGAUSKAS AINAVAS, SIA Ainavas HES</t>
  </si>
  <si>
    <t>GALGAUSKAS DZIRNAVU HES, SIA Galgauskas dz. HES</t>
  </si>
  <si>
    <t>GAUJAS HIDROELEKTROSTACIJA, SIA Gaujas HES</t>
  </si>
  <si>
    <t>GM, SIA Nigras HES</t>
  </si>
  <si>
    <t>GM, SIA Tiltleju HES</t>
  </si>
  <si>
    <t>GREV, SIA Grīvnieku HES</t>
  </si>
  <si>
    <t>GRIENVALDE, SIA Lejas ūd. Dzirnavu HES</t>
  </si>
  <si>
    <t>GRĪVAIŠU HES, SIA Grīvaišu HES</t>
  </si>
  <si>
    <t>GROBIŅAS HES, SIA Grobiņas HES</t>
  </si>
  <si>
    <t>GRŪBE-HIDRO, SIA Grūbes HES</t>
  </si>
  <si>
    <t>HESS, SIA Skrīveru dz.HES</t>
  </si>
  <si>
    <t>Hydro power, SIA</t>
  </si>
  <si>
    <t>HYDROENERGY LATVIA, SIA Ropažu HES</t>
  </si>
  <si>
    <t>IEVULĪČI, SIA Imantas dzirnavu HES</t>
  </si>
  <si>
    <t>JANOVSKIS, SIA Viļānu HES</t>
  </si>
  <si>
    <t>JĀŠA HES, SIA Pelēču HES</t>
  </si>
  <si>
    <t>JECIS, SIA Ilzēnu HES</t>
  </si>
  <si>
    <t>KORNA DZIRNAVU HES, SIA Korna dzirn HES</t>
  </si>
  <si>
    <t>KRĀCE, SIA Augstāres HES</t>
  </si>
  <si>
    <t>KRĒSLIŅI, SIA Ķoņu dz.HES</t>
  </si>
  <si>
    <t>KROTES ENERĢIJA, SIA Krotes HES</t>
  </si>
  <si>
    <t>Labdeves, SIA Sendzirnavas HES</t>
  </si>
  <si>
    <t>LATGALES ENERĢĒTIKA, AS Felicianova HES</t>
  </si>
  <si>
    <t>LATGALES ENERĢĒTIKA, AS Kubulova HES</t>
  </si>
  <si>
    <t>LATGALES ENERĢĒTIKA, AS Spruktu HES</t>
  </si>
  <si>
    <t>Latvenergo, AS Aiviekstes HES</t>
  </si>
  <si>
    <t>Lūkins &amp; Lūkins, SIA Paideru HES</t>
  </si>
  <si>
    <t>Mazā Jugla Hidro, SIA Dobelnieku HES</t>
  </si>
  <si>
    <t>Mazdambji, SIA Rendas HES</t>
  </si>
  <si>
    <t>MEGATE, SIA Kazdangas dz. HES</t>
  </si>
  <si>
    <t>MEŽROZĪTE HES, SIA Straumes HES</t>
  </si>
  <si>
    <t>NAGĻU HES, SIA Nagļu HES</t>
  </si>
  <si>
    <t>NERETAS DZIRNAVAS, SIA Neretas HES</t>
  </si>
  <si>
    <t>NOVATORS SIA, Šķīvišķu HES</t>
  </si>
  <si>
    <t>NOVATORS, SIA Dubeņecas dz.HES</t>
  </si>
  <si>
    <t>NOVATORS, SIA Galvānu HES</t>
  </si>
  <si>
    <t>NOVATORS, SIA Gulbīšu HES</t>
  </si>
  <si>
    <t>NOVATORS, SIA Kroņauces HES</t>
  </si>
  <si>
    <t>NOVATORS, SIA Rundāles HES</t>
  </si>
  <si>
    <t>NOVATORS, SIA Viduskroģeru HES</t>
  </si>
  <si>
    <t>NOVATORS, SIA Ziedlejas HES</t>
  </si>
  <si>
    <t>OGRES HES, SIA Ogres HES</t>
  </si>
  <si>
    <t>Oserviss, SIA Lobes dz. HES</t>
  </si>
  <si>
    <t>PALSMANES ŪDENSDZIRNAVU HES, SIA Palsmanes HES</t>
  </si>
  <si>
    <t>Patina SIA, Karvas HES</t>
  </si>
  <si>
    <t>Pāces dzirnavas, SIA Pāces dz.HES</t>
  </si>
  <si>
    <t>PILSKALNA HES, SIA Pilskalna HES</t>
  </si>
  <si>
    <t>PILSKALNA HES, SIA Rankas HES</t>
  </si>
  <si>
    <t>RANKA HIDRO, SIA Variņu HES</t>
  </si>
  <si>
    <t>Raunas dzirnavas, SIA Raunas HES</t>
  </si>
  <si>
    <t>RIDEĻU DZIRNAVAS, SIA Rideļu dz. HES</t>
  </si>
  <si>
    <t>Rubīns GG, SIA Dzelzāmuru HES</t>
  </si>
  <si>
    <t>S&amp;E Management, SIA Vizlas HES</t>
  </si>
  <si>
    <t>SANKAĻI, SIA Sankaļu HES</t>
  </si>
  <si>
    <t>SASPĒLE, SIA Lācīšu HES</t>
  </si>
  <si>
    <t>Spēkstacija PR, SIA Dzirnavnieku HES</t>
  </si>
  <si>
    <t>SPRIDZĒNU HES, SIA Spridzēnu HES</t>
  </si>
  <si>
    <t>STRELĒCIJA, SIA Paleju HES</t>
  </si>
  <si>
    <t>SUDA, SIA Mālpils ūd.dz. HES</t>
  </si>
  <si>
    <t>SUDALIŅA, SIA Lejas dz. HES</t>
  </si>
  <si>
    <t>Surmis, SIA</t>
  </si>
  <si>
    <t>Tovtra, SIA Rikteres ūd. dz. HES</t>
  </si>
  <si>
    <t>VADAKSTES HES, SIA Vadakstes HES</t>
  </si>
  <si>
    <t>VANKA, SIA Padures HES</t>
  </si>
  <si>
    <t>VANKA, SIA Apriķu HES</t>
  </si>
  <si>
    <t>VANKA, SIA Baronu HES</t>
  </si>
  <si>
    <t>VANKA, SIA Ēdoles HES</t>
  </si>
  <si>
    <t>VANKA, SIA Mūrmuižas HES</t>
  </si>
  <si>
    <t>VANKA, SIA Rudbāržu HES</t>
  </si>
  <si>
    <t>Vecogre, SIA Emmas dzirnavu HES</t>
  </si>
  <si>
    <t>Vēžu krāces, SIA</t>
  </si>
  <si>
    <t>VIESATAS HES, SIA Viesatas HES</t>
  </si>
  <si>
    <t>VIORA PLUSS, SIA Krievciema HES</t>
  </si>
  <si>
    <t>Zaņas ūdensdzirnavas, SIA Zaņas dz. HES</t>
  </si>
  <si>
    <t>ZILUPES HES, SIA Zilupes HES</t>
  </si>
  <si>
    <t>ENERCOM PLUS, SIA</t>
  </si>
  <si>
    <t>ETB, SIA, ETB 1</t>
  </si>
  <si>
    <t>ETB, SIA, Papardes-2</t>
  </si>
  <si>
    <t>ETB, SIA, Papardes-3</t>
  </si>
  <si>
    <t>LENKAS ENERGO, SIA, Lenkas VES- 1</t>
  </si>
  <si>
    <t>LENKAS ENERGO, SIA, Lenkas VES- 2</t>
  </si>
  <si>
    <t>LENKAS ENERGO, SIA, Lenkas VES- 3</t>
  </si>
  <si>
    <t>LENKAS ENERGO, SIA, Lenkas VES- 4</t>
  </si>
  <si>
    <t>VĒJA PARKS 10, SIA</t>
  </si>
  <si>
    <t>VĒJA PARKS 11, SIA</t>
  </si>
  <si>
    <t>VĒJA PARKS 12, SIA</t>
  </si>
  <si>
    <t>VĒJA PARKS 13, SIA</t>
  </si>
  <si>
    <t>VĒJA PARKS 14, SIA</t>
  </si>
  <si>
    <t>VĒJA PARKS 15, SIA</t>
  </si>
  <si>
    <t>VĒJA PARKS 16, SIA</t>
  </si>
  <si>
    <t>VĒJA PARKS 17, SIA</t>
  </si>
  <si>
    <t>VĒJA PARKS 18, SIA</t>
  </si>
  <si>
    <t>VĒJA PARKS 19, SIA</t>
  </si>
  <si>
    <t>VĒJA PARKS 20, SIA</t>
  </si>
  <si>
    <t>BTT, SIA</t>
  </si>
  <si>
    <t>DLRR ENERĢIJA, SIA</t>
  </si>
  <si>
    <t>Durbes KS, SIA</t>
  </si>
  <si>
    <t>ENERGO EM, SIA</t>
  </si>
  <si>
    <t>Energoapgādes tīkli 1, SIA</t>
  </si>
  <si>
    <t>Energoapgādes tīkli 2, SIA</t>
  </si>
  <si>
    <t>Energoapgādes tīkli 3, SIA</t>
  </si>
  <si>
    <t>GEOPOWER, SIA</t>
  </si>
  <si>
    <t>GROBIŅAS ZIEDI, SIA, KES-2</t>
  </si>
  <si>
    <t>GROBIŅAS ZIEDI, SIA, KES-3</t>
  </si>
  <si>
    <t>GTG 1, SIA</t>
  </si>
  <si>
    <t>HIDROLATS, Liepājas speciālās ekonomiskās zonas SIA</t>
  </si>
  <si>
    <t>ĶĪPSALAS KOĢENERĀCIJA, SIA</t>
  </si>
  <si>
    <t>LATNEFTEGAZ, SIA</t>
  </si>
  <si>
    <t>MĀRUPES SILTUMNĪCAS, SIA</t>
  </si>
  <si>
    <t>MBC Enerģija, SIA</t>
  </si>
  <si>
    <t>OLAINFARM ENERĢIJA, SIA</t>
  </si>
  <si>
    <t>RUMBA KOĢENERĀCIJA, SIA</t>
  </si>
  <si>
    <t>SBC Finance, SIA</t>
  </si>
  <si>
    <t>SGC, SIA</t>
  </si>
  <si>
    <t>SSR, SIA</t>
  </si>
  <si>
    <t>ST.MARTIN, SIA</t>
  </si>
  <si>
    <t>TEK 1, SIA</t>
  </si>
  <si>
    <t>UniEnergy SIA</t>
  </si>
  <si>
    <t>Uni-enerkom, SIA</t>
  </si>
  <si>
    <t>Uzstādītā jauda, MW</t>
  </si>
  <si>
    <t>JUGLAS JAUDA, SIA</t>
  </si>
  <si>
    <t>RĪGAS SILTUMS, AS, "Imanta"</t>
  </si>
  <si>
    <t>MK not.</t>
  </si>
  <si>
    <t>Ekspluatācijas sākuma datums</t>
  </si>
  <si>
    <t>OI sākuma datums</t>
  </si>
  <si>
    <t>Stacijas adrese</t>
  </si>
  <si>
    <t>221.not.</t>
  </si>
  <si>
    <t>Daugavpils, Mendeļejeva iela 13a</t>
  </si>
  <si>
    <t>Daugavpils, Aleksandra iela 7, Cietoksnis</t>
  </si>
  <si>
    <t>Daugavpils, Patversmes iela 7C, "Čerepova"</t>
  </si>
  <si>
    <t>Daugavpils, Gaismas iela 18, "Ruģeļi"</t>
  </si>
  <si>
    <t>Dobele, Dzirnavu iela 4</t>
  </si>
  <si>
    <t>Liepāja, Cukura iela 34</t>
  </si>
  <si>
    <t>Jelgava, Ganību iela 71A</t>
  </si>
  <si>
    <t>Ropažu novads, "Zaķumuiža", Zaķumuižas katlu māja</t>
  </si>
  <si>
    <t>Grobiņa, Celtnieku iela 36</t>
  </si>
  <si>
    <t>Grobiņa, M.Namiķu iela 3</t>
  </si>
  <si>
    <t>Grobiņa, Rožu iela 5</t>
  </si>
  <si>
    <t>Cēsis, Jāņa Poruka iela 51</t>
  </si>
  <si>
    <t>Liepāja, Brīvības iela 117</t>
  </si>
  <si>
    <t>Koknese, Parka iela 27</t>
  </si>
  <si>
    <t>Rīga, Ķīpsalas iela 5</t>
  </si>
  <si>
    <t>Lielvārde, Avotu iela 17</t>
  </si>
  <si>
    <t>Lielvārde, Edgara Kauliņa aleja 16</t>
  </si>
  <si>
    <t>Liepāja, Tukuma iela 2a</t>
  </si>
  <si>
    <t>Grobiņas novads, Medzes pagasts, Kapsēde, Čiekuru iela 3, "Dūmiņi"</t>
  </si>
  <si>
    <t>Grobiņas novads, Robežnieki, Liepu iela 1A, "Robežnieki"</t>
  </si>
  <si>
    <t>Rīga, Mūkusalas iela 41B</t>
  </si>
  <si>
    <t>Ogre, Brīvības iela 116A</t>
  </si>
  <si>
    <t>Olaine,Rūpnīcu iela 5</t>
  </si>
  <si>
    <t>Olaine, Jelgavas iela 4</t>
  </si>
  <si>
    <t>Stopiņu novads, Saurieši, "Katlumāja"</t>
  </si>
  <si>
    <t>Stopiņu novads, Ulbroka, Institūta iela 1a</t>
  </si>
  <si>
    <t>Stopiņu novads, Upeslejas, "Katlumāja"</t>
  </si>
  <si>
    <t>Rēzekne, M.Rancāna iela 5</t>
  </si>
  <si>
    <t>Rīga, Keramikas iela 2a</t>
  </si>
  <si>
    <t>Rīga, Ķīpsalas iela 8b</t>
  </si>
  <si>
    <t>Rīga, Grostonas iela 6b, Olimpiskais sporta centrs</t>
  </si>
  <si>
    <t>Mārupes novads, Mārupe, Zeltiņu iela 130</t>
  </si>
  <si>
    <t>Salas novads, Salas pagasts, "Saules"</t>
  </si>
  <si>
    <t>Sigulda, Pulkveža Brieža iela 109</t>
  </si>
  <si>
    <t>Ropažu novads, Ropaži, "Pagastmāja-parks"</t>
  </si>
  <si>
    <t>Rīga, Bauskas iela 180</t>
  </si>
  <si>
    <t>Vangaži, Smilšu iela 6</t>
  </si>
  <si>
    <t>Rīga, Mārkalnes iela 1A</t>
  </si>
  <si>
    <t>Rīga, Viskaļu  16</t>
  </si>
  <si>
    <t>Salaspils novads, Granītu 31</t>
  </si>
  <si>
    <t>Rīga, SC "Imanta" Kurzemes prospekts 17</t>
  </si>
  <si>
    <t>262.not.</t>
  </si>
  <si>
    <t>Gulbenes novads, Litenes pagasts, "Cemeri"</t>
  </si>
  <si>
    <t>Iecacas novads, "Latvall-Jaunlūči"</t>
  </si>
  <si>
    <t>Salaspils novads, "Jaunbajāri"</t>
  </si>
  <si>
    <t>Mālpils novads, "Bērzi"</t>
  </si>
  <si>
    <t>Dobeles novads, Auru pagasts, Kroņauce, "Pogas 1"</t>
  </si>
  <si>
    <t>Vaiņodes novads, Vaiņodes pagasts, "Pūcītes"</t>
  </si>
  <si>
    <t>Dobeles novads, Dobeles pagasts, "Kalna Oši"</t>
  </si>
  <si>
    <t>Madonas novads, Kalsnavas pagasts, Jaunkalsnava, Rūpnīcas iela 15</t>
  </si>
  <si>
    <t>Madonas novads, Sarkaņu pagasts, "Jaunlīci"</t>
  </si>
  <si>
    <t>Aglonas novads, Kastuļinas pagasts, Sopuškas, "Pakalni"</t>
  </si>
  <si>
    <t>Siguldas novads, Allažu pagasts, "Krastmalas"</t>
  </si>
  <si>
    <t>Jelgavas novads, Līvbērzes pagasts, "Brakšķi"</t>
  </si>
  <si>
    <t>Ērgļu novads, Sausnējas pagasts,"Graudiņi"</t>
  </si>
  <si>
    <t>Jelgavas novads, Glūdas pagasts, "Vecsmildziņas"</t>
  </si>
  <si>
    <t>Krimuldas novads, Lēdurgas pagasts, "Veckļaviņas"</t>
  </si>
  <si>
    <t>Vaiņodes novads, Vaiņodes pagasts, "Ērglīši"</t>
  </si>
  <si>
    <t>Limbažu novads, Limbažu pagasts, "Gravas"</t>
  </si>
  <si>
    <t>Ogres novads, Lauberes pagasts, "Rukši"</t>
  </si>
  <si>
    <t>Bauskas novads, Mežotnes pagasts, "Mežotnes selekcija"</t>
  </si>
  <si>
    <t>Liepāja, Grobiņas pagasts, "Ķīvītes"</t>
  </si>
  <si>
    <t>Saldus novads, Pampāļu pagasts, "Auniņi"</t>
  </si>
  <si>
    <t>Priekules novads, Priekule, "Nodegu skola"</t>
  </si>
  <si>
    <t>Rīga, Dzintara iela 60</t>
  </si>
  <si>
    <t>Mālpils novads, Sidgunda, "Niedras"</t>
  </si>
  <si>
    <t>Rēzeknes novads, Janopole, "Ferma Staroščiki 1"</t>
  </si>
  <si>
    <t>Kokneses novads, Bebru pagasts, "Liellopu ferma"</t>
  </si>
  <si>
    <t>Viļāņu novads, Viļānu pagasts, "Piziči"</t>
  </si>
  <si>
    <t>Pārgaujas novads, Stalbes pagasts, Dalbe, "CSA poligons Dalbe"</t>
  </si>
  <si>
    <t>Burtnieku novads, Burtnieku pagasts, "Zemturi"</t>
  </si>
  <si>
    <t>Madonas novads, Bērzaunes pagasts, Sauleskalns, Kārļa iela 1a</t>
  </si>
  <si>
    <t>Gulbene, Miera iela 17</t>
  </si>
  <si>
    <t>Brocēni, Skolas iela 21 A</t>
  </si>
  <si>
    <t>Valka, Rūjienas iela 5</t>
  </si>
  <si>
    <t>Smiltenes novads, Launkalnes pagasts, "Ezeriņi"</t>
  </si>
  <si>
    <t>Jēkabpils, Tvaika iela 4</t>
  </si>
  <si>
    <t>Kuldīga, Stacijas iela 6</t>
  </si>
  <si>
    <t>Valka, Tālavas iela 70</t>
  </si>
  <si>
    <t>Liepāja, Kaiju iela 33</t>
  </si>
  <si>
    <t>Jēkabpils, Tvaika iela 7</t>
  </si>
  <si>
    <t>Rīga, Gāles iela 2</t>
  </si>
  <si>
    <t>Saldus, Kuldīgas iela 88A</t>
  </si>
  <si>
    <t>Smiltene, Rīgas iela 16A</t>
  </si>
  <si>
    <t>Nīcas novads, Nīcas pagasts, "Sēteri"</t>
  </si>
  <si>
    <t>Alsunga, "Jaundāliņi"</t>
  </si>
  <si>
    <t>Liepāja, Jātnieku iela 25</t>
  </si>
  <si>
    <t>Ventspils novads, Popes pagasts, Vēde, "Lipstiņi"</t>
  </si>
  <si>
    <t>Pāvilostas novads, Vērgales pagasts, "Dīķīši"</t>
  </si>
  <si>
    <t>Ventspils novads, Užavas pagasts</t>
  </si>
  <si>
    <t>Ventspils novads, Vārves pagasts, "Oši K"</t>
  </si>
  <si>
    <t>Ventspils novads, Vārves pagasts, "Ošlejas"</t>
  </si>
  <si>
    <t>Viesītes novads, Viesīte, "Vēja kalns 1"</t>
  </si>
  <si>
    <t>Viesītes novads, Viesīte, "Vēja kalns 2"</t>
  </si>
  <si>
    <t>Pāvilostas novads, Vērgales pagasts, "Birzes"</t>
  </si>
  <si>
    <t>Priekules novads, "Rogaiņi"</t>
  </si>
  <si>
    <t>Alsungas novads, "Āpši"</t>
  </si>
  <si>
    <t>Alsungas novads, "Klapari"</t>
  </si>
  <si>
    <t>Priekules novads, "Krustceles"</t>
  </si>
  <si>
    <t>Alsungas novads, "Pilarāji"</t>
  </si>
  <si>
    <t>Aglonas novads, Šķeltovas pagasts, "Staškeviču dzirnavas", uz Dubnas upes</t>
  </si>
  <si>
    <t>Limbažu novads, Skultes pagasts, uz Aģes upes</t>
  </si>
  <si>
    <t>Amatas novads, Drabešu pagasts, "Kārļi", uz Amatas upes</t>
  </si>
  <si>
    <t>Dobeles novads, Annenieku pagasts, uz Bērzes upes</t>
  </si>
  <si>
    <t>Saldus novads, Pampāļu pagasts,"Avoti", uz Zaņas upes</t>
  </si>
  <si>
    <t>Gulbenes novads, Tirzas pagasts, uzTirzas upes</t>
  </si>
  <si>
    <t>Amatas novads, Drabešu pagasts, uz Amatas upes</t>
  </si>
  <si>
    <t>Tukuma novads,  Irlavas pagasts, "Bišpēteri", uz Abavas upes</t>
  </si>
  <si>
    <t>Pārgaujas novads, Raiskuma pagasts, uz Lenčupes</t>
  </si>
  <si>
    <t>Valmieras novads, Kocēnu pagasts, "Brandeļi", uz Anuļas upes</t>
  </si>
  <si>
    <t>Pārgaujas novads, Straupes pagasts, Braslas zivjaudzētava, uz Braslas upes</t>
  </si>
  <si>
    <t>Mālpils novāds, "Smaidas", uz Mergupes</t>
  </si>
  <si>
    <t>Beverīnas novads, Trikātas pagasts, uz Abula upes</t>
  </si>
  <si>
    <t>Aglonas novads, Aglonas pagasts, "Lopotas", uz Tartaka upes</t>
  </si>
  <si>
    <t>Limbažu novads, Viļķenes pagasts, uz Dzirnupes</t>
  </si>
  <si>
    <t>Dobele, Skolas iela 2b, uz  Bērzes upes</t>
  </si>
  <si>
    <t>Skrundas novads, Nīkrāces pagasts, "Lankalni", uz Dzeldas upes</t>
  </si>
  <si>
    <t>Madonas novads, Sarkaņu pagasts, Biksēre, uz Lībes upes</t>
  </si>
  <si>
    <t>Dobeles novads, Bērzes pagasts, uz Bērzes upes</t>
  </si>
  <si>
    <t>Aknīstes novads, Gārsenes pagasts, uz Dienvidsusējas upes</t>
  </si>
  <si>
    <t>Brocēnu novads,  Brocēni, "Dzirnavas", uz Cieceres upes</t>
  </si>
  <si>
    <t>Tukuma novads, Sēmes pagasts, uz Lāčupes</t>
  </si>
  <si>
    <t>Kocēnu novads, Dikļu pagasts, uz Gružupītes</t>
  </si>
  <si>
    <t>Krustpils novads, Kūku pagasts, uz Neretas upes</t>
  </si>
  <si>
    <t>Smiltenes novads, Smiltenes pagasts, uz Abula upes</t>
  </si>
  <si>
    <t>Alūksnes novads, Jaunannas pagasts, uz Pededzes upes</t>
  </si>
  <si>
    <t>Priekules novads, Bunkas pagasts,"Bunkas ūdensdzirnavas", uz Vārtājas upes</t>
  </si>
  <si>
    <t>Ventspils novads, Usmas  pagasts, uz Engures upes</t>
  </si>
  <si>
    <t>Kuldīgas novads, Vārmes pagasts, uz Šķēdes upes</t>
  </si>
  <si>
    <t>Kuldīgas novads,Vārmes pagasts, Šķēdes Dzirnavas, uz Šķēdes upes</t>
  </si>
  <si>
    <t>Ventspils novads, Ugāles pagasts, uz Engures upes</t>
  </si>
  <si>
    <t>Neretas novads, Mazzalves pagastā uz Dienvidsusējas upes</t>
  </si>
  <si>
    <t>Priekuļu novads, Virgas pagast, uz Virgas upes</t>
  </si>
  <si>
    <t>Jaunpils novads, Jaunpils pagasts, "Bikstupes" uz Bikstupes</t>
  </si>
  <si>
    <t>Amatas novads, Jaunpils pagasts, uz Nedienas upe</t>
  </si>
  <si>
    <t>Smiltene, Abula iela 5, uz Abula upes</t>
  </si>
  <si>
    <t>Gulbenes novads, Rankas pagasts, "Ainavas", uz Vijates upes</t>
  </si>
  <si>
    <t>Gulbenes novads, Galgauskas pagasts uz Tirzas upes</t>
  </si>
  <si>
    <t>Gulbenes novads, Rauskas pagasts, uz Gaujas upes</t>
  </si>
  <si>
    <t>Valkas novads, Blomas pagasts, uz Nigras upes</t>
  </si>
  <si>
    <t>Smiltene, Ezera iela 2, uz Abula upes</t>
  </si>
  <si>
    <t>Saldus novads, Nīgrandes pagasts, uz Loša upes</t>
  </si>
  <si>
    <t>Iecavas novads, "Lejas ūdens dzirnavas", uz Iecavas upes</t>
  </si>
  <si>
    <t>Saldus novads, Ezeres pagasts, uz Ezeres upes</t>
  </si>
  <si>
    <t>Grobiņa, Pīlādžu iela 1,  uz Ālandes upes</t>
  </si>
  <si>
    <t>Apes novads, Apes lauku teritorija, "Grūbe", uz Vaidavas upe</t>
  </si>
  <si>
    <t>Skrīveri, Rīgas iela 6, uz Vijas upes</t>
  </si>
  <si>
    <t>Auces novads, Auces pagasts, Bēne, uz Auces upes</t>
  </si>
  <si>
    <t>Ropažu novads, Ropažu pagasts, uz Lielās Juglas upes</t>
  </si>
  <si>
    <t>Rēzeknes novads, Audriņu pagasts,Greivuļi, uz Rēzeknes upes</t>
  </si>
  <si>
    <t>Viļāni,  uz Maltas upes</t>
  </si>
  <si>
    <t>Tukuma novads, Džūlstes pagasts, "Mazkrāces", Džūkstes ūdens krātuve</t>
  </si>
  <si>
    <t>Valkas novads Vijciema pagasts, "Skripsti", uz Vijas upes</t>
  </si>
  <si>
    <t>Preiļu novads, Pelēču pagasts, uz Jāša upes</t>
  </si>
  <si>
    <t>Jaunpiebalgas novads, Jaunpiebalgas pagasts, uz Gaujas upes</t>
  </si>
  <si>
    <t>Smiltenes novads, Launkalnes pagasts, uz Rauzas upes</t>
  </si>
  <si>
    <t>Cesvaines novads, Cesvaines lauku terotorija, uz Kujas upes</t>
  </si>
  <si>
    <t>Madonas novads, Ļaudonas pagasts, uz Svētupes</t>
  </si>
  <si>
    <t>Valka, uz Pedeles upes</t>
  </si>
  <si>
    <t>Skrundas novads, Raņķu pagasts, Sudmalnieki, uz Ēnavas upes</t>
  </si>
  <si>
    <t>Preiļu novads, Aizkalnes pagasts, uz Jāša upes</t>
  </si>
  <si>
    <t>Jaunpiebalgas novads, Jaunpiebalgas pagastās, uz Gaujas upes</t>
  </si>
  <si>
    <t>Naukšēnu novads, Ķoņu pagasts, uz Rūjas upes</t>
  </si>
  <si>
    <t>Amatas novads, Nītaures pagasts, uz Mergupes</t>
  </si>
  <si>
    <t>Priekules novads, Bunkas pagasts, uz Vārtājas upes</t>
  </si>
  <si>
    <t>Talsu novads, Abavas pagasts, "Sendzirnavas", uz Virbupes</t>
  </si>
  <si>
    <t>Ciblas novads, Ciblas pagasts, uz Ludzas upes</t>
  </si>
  <si>
    <t>Ludzas novads, Isnaudas pagasts, uz Ludzas upes</t>
  </si>
  <si>
    <t>Rēzeknes novads, Stoļerovas pagasts, uz Rēzeknes upes</t>
  </si>
  <si>
    <t>Aiviekstē, Kalsnavas pag., Madonas nov.</t>
  </si>
  <si>
    <t>Jelgavas novads, Vilces pagasts, uz Svētes upes</t>
  </si>
  <si>
    <t>Gulbenes novads, Lejasciema pagasts, "Paideri", uz Gaujas upes</t>
  </si>
  <si>
    <t>Ikšķiles novads, Tīnūžu pagasts, uz  Mazās Juglas upes</t>
  </si>
  <si>
    <t>Kuldīgas novads, Rendas pagasts, uz Īvandes upes</t>
  </si>
  <si>
    <t>Aizputes novads, Kazdangas pagasts, uz Alokstes upes</t>
  </si>
  <si>
    <t>Līvānu novads,  uz Dubnas upes</t>
  </si>
  <si>
    <t>Beverīnas novads, Brenguļu pagasts, uz Abula upes</t>
  </si>
  <si>
    <t>Saldus novads, Lutriņu pagasts, Pakuļi, uz  Cieceres upes</t>
  </si>
  <si>
    <t>Gulbenes novads, Lejasciema pagasts, uz Gaujas upes</t>
  </si>
  <si>
    <t>Rezeknes novads, Nagļu pagasts, Nagļi, uz Maltas upes</t>
  </si>
  <si>
    <t>Neretas novads, Neretas pagasts,  uz Dienvidsusējas upes</t>
  </si>
  <si>
    <t>Daugavpils novads, Ambeļu pagasts, "Kalna kļavas", uz Dubnas upes</t>
  </si>
  <si>
    <t>Daugavpils novads, Ambeļu pagasts, "Dubeņecas dzirnavas", uz Dubnas upes</t>
  </si>
  <si>
    <t>Daugavpils novads, Ambeļu pagasts, "Upeskrasti", uz Dubnas upes</t>
  </si>
  <si>
    <t>Tērvetes novads, Augstkalnes pagasts, "Gulbīši", uz Svētes upes</t>
  </si>
  <si>
    <t>Tērvetes novads, Tērvetes pagasts, uz Auces upes</t>
  </si>
  <si>
    <t>Rundāles novads, Rundāles pagasts, "Rundāles ūdensdzirnavas", uz Īslīces upes</t>
  </si>
  <si>
    <t>Jelgavas novads, Platones pagasts, "Viduskroģeri", uz Platones upes</t>
  </si>
  <si>
    <t>Jelgavas novads, Lielplatones pagasts, "Ziedlejas", uz Platones upes</t>
  </si>
  <si>
    <t>Ogre, Brīvības iela 124/126, uz Ogres upes</t>
  </si>
  <si>
    <t>Ogres novads, Lēdmanes pagasts, uz Lobes upes</t>
  </si>
  <si>
    <t>Talsu novads, Lībagu pagasts, uz Stendes upes</t>
  </si>
  <si>
    <t>Smiltenes novads,  Palsmane,  uz Palsas upes</t>
  </si>
  <si>
    <t xml:space="preserve">Alūksnes novads, Alsviķu pagasts, </t>
  </si>
  <si>
    <t>Dundagas novads, Dundagas pagasts, "Pāce"  uz Pāces upes</t>
  </si>
  <si>
    <t>Gulbenes novads,  Lejasciema pagasts, uz Gaujas upes</t>
  </si>
  <si>
    <t>Gulbenes novads, Rankas pagasts, uz Gaujas upes</t>
  </si>
  <si>
    <t>Raunas novads, Raunas pagasts, "Dzirnavas", uz Raunas upes</t>
  </si>
  <si>
    <t>Smiltenes novads, Palsmanes pagasts, uz Šepkas upes</t>
  </si>
  <si>
    <t>Engures  novads, Engures pagasts, uz Kalnupes</t>
  </si>
  <si>
    <t>Talsu novads, Virbu pagasts, "Dzelzāmuri", uz Virbupes</t>
  </si>
  <si>
    <t>Skrundas novads, Nīkrāces pagasts, uz upes Šķērvelis</t>
  </si>
  <si>
    <t>Valkas novads, Grundzāles pagasts, uz Vizlas upes</t>
  </si>
  <si>
    <t>Salas novads, Salas pagasts, uz Ziemeļsusējas upes</t>
  </si>
  <si>
    <t>Gulbene novads, Rankas pagasts, uz Gaujas upes</t>
  </si>
  <si>
    <t>Garkalnes novads, uz Tumšupes</t>
  </si>
  <si>
    <t>Mazsalacas novads, Ramatas pagasts, uz Ramatas upes</t>
  </si>
  <si>
    <t>Nikrāces novads, Nīkrāces pagasts, Bērzkrogs, "Urbuļi"</t>
  </si>
  <si>
    <t>Valkas novads, Pedele, uz Pedeles upes</t>
  </si>
  <si>
    <t>Pļaviņu novads, Aiviekstes pagasts, uz Aiviekstes upes</t>
  </si>
  <si>
    <t>Madonas novads, Ļaudonas pagasts,  Ļaudona, uz Svētupes</t>
  </si>
  <si>
    <t>Dobeles novads, Bikstu pagasts, uz Bērzes upes</t>
  </si>
  <si>
    <t>Mālpils novads, Mālpils pagasts, uz Sudas upe</t>
  </si>
  <si>
    <t>Gulbenes novads,  Lejasciema pagasts, uz Sudaliņas upes</t>
  </si>
  <si>
    <t>Skrundas novads, Nīkrāces pagasts, "Dzirnavas", uz Imala upes</t>
  </si>
  <si>
    <t>Mālpils novads, Sidgunda, uz Lielās Juglas upes</t>
  </si>
  <si>
    <t>Saldus novads, Vadakstes pagasts, "Stari", uz Vadakstes upes</t>
  </si>
  <si>
    <t>Kuldīgas novads, Padures pagasts,  uz Padures upes</t>
  </si>
  <si>
    <t>Aizputes novads, Lažas pagasts, uz Alokstes upes</t>
  </si>
  <si>
    <t>Kuldīgas novads, Ēdoles pagasts, uz Vankas upes</t>
  </si>
  <si>
    <t>Jelgavas novads, Vilces pagasts, uz  Svētes upes</t>
  </si>
  <si>
    <t>Skrundas novads, Rudbāržu pagasts, uz Kojas upes</t>
  </si>
  <si>
    <t>Ērgļu novads, Sausnējas pagasts uz Ogres upes</t>
  </si>
  <si>
    <t>Vecpiebalgas novads, Inešu pagasts, uz Orisāres upes</t>
  </si>
  <si>
    <t>Jaunpils novads, Viesatas pagasts, uz Viesatas upes</t>
  </si>
  <si>
    <t>Pļaviņu novads, Aiviekstes pagasts, "Krievciema ūdensdzirnavas", uz Viesatas upes</t>
  </si>
  <si>
    <t>Talsu novads, Strazdu pagasts, uz Dzirnavupītes</t>
  </si>
  <si>
    <t>Ilūkste, uz Ilūkstes upes</t>
  </si>
  <si>
    <t>Ilūkstes novads, Šederas pagasts, uz Ilūkstes upes</t>
  </si>
  <si>
    <t>Krāslavas novads, Kaplavas pagasts, uz  Vileikas upes</t>
  </si>
  <si>
    <t>Saldus, "Dzirnavnieki", uz Cieceres upes</t>
  </si>
  <si>
    <t>Saldus novads, Zaņas pagasts, uz Zaņas upes</t>
  </si>
  <si>
    <t>Zilupe, Raiņa iela 27, uz Zilupes upes</t>
  </si>
  <si>
    <t>OI ietvaros iepirktais apjoms, kWh</t>
  </si>
  <si>
    <t>Jaudas maksājums, EUR</t>
  </si>
  <si>
    <t>Jelgava, Rūpniecības iela 73A</t>
  </si>
  <si>
    <t>Durbes novads, Tadaiķu pagasts, Lieģi, Celtnieku iela 3</t>
  </si>
  <si>
    <t>Salas pagasts, Sala, Kalna iela 3a</t>
  </si>
  <si>
    <t>Olaines novads, Olaine, Celtnieku iela 3B</t>
  </si>
  <si>
    <t>Olaines novads, Olaine, Celtnieku iela 3C</t>
  </si>
  <si>
    <t>Olaines novads, Olaine, Celtnieku iela 3D</t>
  </si>
  <si>
    <t>Daugavpils, Silikātu iela 8A</t>
  </si>
  <si>
    <t>Ogre, Akmeņu iela 43d</t>
  </si>
  <si>
    <t>Rēzekne, Atbrīvošanas aleja 155a</t>
  </si>
  <si>
    <t>Krimuldas pagasts, "Meldernieki"</t>
  </si>
  <si>
    <t>Jūrmala, Viestura iela 24</t>
  </si>
  <si>
    <t>Mārupes novads, Jaunmārupe, Mazcenu aleja 41-4</t>
  </si>
  <si>
    <t>Rīga, Skanstes iela 21</t>
  </si>
  <si>
    <t>Rīga, Dzirciema iela 121</t>
  </si>
  <si>
    <t>Tērvetes novads, Tērvetes pagasts, "Alusdarītava"</t>
  </si>
  <si>
    <t>Tērvetes novads, "Jātnieki"</t>
  </si>
  <si>
    <t>Līvānu novads, Turku pagasts, "Gandrs"</t>
  </si>
  <si>
    <t>Kokneses novads, Bebru pagasts, "Kalnadomēni"</t>
  </si>
  <si>
    <t>Jelgavas novads, Sesavas pagasts, Eleja, "Lāses"</t>
  </si>
  <si>
    <t>Stopiņu novads, Ulbroka, Acones iela 10</t>
  </si>
  <si>
    <t>Auces novads, Bēnes pagasts, Bēne, Rūpniecības iela 2D</t>
  </si>
  <si>
    <t>Jelgavas novads, Vircavas pagasts, "Bionārzbūti"</t>
  </si>
  <si>
    <t>Inčukalna novads, Inčukalns, Plānupes iela 34A</t>
  </si>
  <si>
    <t>Jaunjelgavas pagasts, Jaunjelgava, Smilšu iela 3c</t>
  </si>
  <si>
    <t>Inčukalna novads, Inčukalna pagasts, "Tiltiņi"</t>
  </si>
  <si>
    <t>Jēkabpils, Madonas iela 6D</t>
  </si>
  <si>
    <t>Jēkabpils, Aizupes iela 1A</t>
  </si>
  <si>
    <t>Tukums, Tulpju iela 2</t>
  </si>
  <si>
    <t>Ērgļu novads,  Ērgļi, Rīgas iela 14, uz Ogres upes</t>
  </si>
  <si>
    <t>Aizkraukes novads,  Mazzalves pagasts, "Grīvnieki", uz Dienvidsusējas upes</t>
  </si>
  <si>
    <t>Skrīveru novads, "Gravas", Līču HES</t>
  </si>
  <si>
    <t>Pļaviņu novads, Aiviekstes pagasts, Krievciems, Vēžu HES</t>
  </si>
  <si>
    <t>Priekules novads, Priekules pagasts, "Jaunarāji"</t>
  </si>
  <si>
    <t>Winergy, SIA</t>
  </si>
  <si>
    <t>BIODEGVIELA, SIA</t>
  </si>
  <si>
    <t>LIEPĀJAS RAS, SIA,</t>
  </si>
  <si>
    <t>Piejūra Energy, SIA</t>
  </si>
  <si>
    <t>PRIEKULES BIOENERĢIJA, SIA</t>
  </si>
  <si>
    <t>SPRŪŽEVA M, SIA</t>
  </si>
  <si>
    <t>LIEPĀJAS ENERĢIJA, SIA</t>
  </si>
  <si>
    <t>BALTNORVENT, SIA, Latvijas Vācijas kopuzņ.</t>
  </si>
  <si>
    <t>ROSME, SIA</t>
  </si>
  <si>
    <t>Rietumu elektriskie tīkli, SIA</t>
  </si>
  <si>
    <t>CONATUS BIOenergy, SIA</t>
  </si>
  <si>
    <t>Limbažu novads, Katvaru pagasts, "Jaundzelves"</t>
  </si>
  <si>
    <t>REMARS-RĪGA, AS</t>
  </si>
  <si>
    <t>AG 21, SIA Stašķeviču dz. HES</t>
  </si>
  <si>
    <t>GA 21, SIA Bikstupes HES</t>
  </si>
  <si>
    <t>GA 21, SIA Zāģeru dz.HES</t>
  </si>
  <si>
    <t>HS Bēne, SIA</t>
  </si>
  <si>
    <t>Ilpeks, SIA</t>
  </si>
  <si>
    <t>West Energo, SIA Upmaļu HES</t>
  </si>
  <si>
    <t>West Energo, SIA Šederes HES</t>
  </si>
  <si>
    <t>West Energo, SIA Ilūkstes HES</t>
  </si>
  <si>
    <t>Latvenergo, AS TEC-1</t>
  </si>
  <si>
    <t>Latvenergo, AS TEC-2</t>
  </si>
  <si>
    <t>Ražotājs</t>
  </si>
  <si>
    <t>Kopā:</t>
  </si>
  <si>
    <t>Biogāzes stacijas kopā:</t>
  </si>
  <si>
    <t>Biomasas stacijas kopā:</t>
  </si>
  <si>
    <t>Hidroelektrostacijas kopā:</t>
  </si>
  <si>
    <t>Vēja elektrostacijas kopā:</t>
  </si>
  <si>
    <t>Pavisam kopā:</t>
  </si>
  <si>
    <t>ROJAS SILTUMS, SIA</t>
  </si>
  <si>
    <t>RTU ENERĢIJA, SIA</t>
  </si>
  <si>
    <t>ZAĻĀ DĀRZNIECĪBA, SIA</t>
  </si>
  <si>
    <t>Jelgavas novads, Zaļenieku pagasts, "Mežacīruļi"</t>
  </si>
  <si>
    <t>Latvi Dan Agro, SIA</t>
  </si>
  <si>
    <t>"Ošlejas", Jaunbērzes pagasts, Dobeles novads</t>
  </si>
  <si>
    <t>Tehnikas iela 15, Auce, Auces novads</t>
  </si>
  <si>
    <t>Gaismas iela 4, Vecpiebalga, Vecpiebalgas pagsts, Vecpiebalgas novads</t>
  </si>
  <si>
    <t>"Jaunolaines katlu māja", Jaunolaine, Jaunolaines pagasts, Jaunolaines novads</t>
  </si>
  <si>
    <t>HOP Z, SIA</t>
  </si>
  <si>
    <t>"Latvāņi", Bērzaunes pagasts, Madonas novads</t>
  </si>
  <si>
    <t>"Gaismas", Aizkraukles pagasts, Aizkraukles novads</t>
  </si>
  <si>
    <t>Enertec Krustpils, SIA</t>
  </si>
  <si>
    <t>Auces BES, SIA</t>
  </si>
  <si>
    <t>Pelikana, SIA</t>
  </si>
  <si>
    <t>Bioenerģija VT</t>
  </si>
  <si>
    <t>Turbo Enerģija, SIA</t>
  </si>
  <si>
    <t>Adeptus Renewable Energy, SIA</t>
  </si>
  <si>
    <t>LAUNAS, SIA</t>
  </si>
  <si>
    <t>Taurenes koģenerācijas stacija, SIA</t>
  </si>
  <si>
    <t>Egg Energy, SIA</t>
  </si>
  <si>
    <t>Vegi eco, SIA</t>
  </si>
  <si>
    <t>"Koģenerācijas stacija", Taurene, Taurenes pagasts, Vecpiebalgas novads</t>
  </si>
  <si>
    <t>Atbrīvošanas aleja 169A, Rēzekne</t>
  </si>
  <si>
    <t>Valka, Tālavas iela 70B</t>
  </si>
  <si>
    <t>SEN reģistra Nr.</t>
  </si>
  <si>
    <t>GRAANUL INVEST ENERGY, SIA</t>
  </si>
  <si>
    <t>DJF, SIA</t>
  </si>
  <si>
    <t>Tukums, Tulpju iela 2A</t>
  </si>
  <si>
    <t>Agro Cemeri, SIA</t>
  </si>
  <si>
    <t>Technological Solutions, SIA</t>
  </si>
  <si>
    <t>Vides enerģija, SIA</t>
  </si>
  <si>
    <t>"Veckroģeļi", Cieceres pagasts, Brocēnu novads</t>
  </si>
  <si>
    <t>"Katlu māja", Degoles pagasts, Tukuma novads</t>
  </si>
  <si>
    <t>”Ūdri”, “Namiķi”, Medzes pagasts, Grobiņas novads</t>
  </si>
  <si>
    <t>Golden Eagle, SIA, Degole</t>
  </si>
  <si>
    <t>„Džūkstes katlu māja”, Džūkstes pagasts, Tukuma novads</t>
  </si>
  <si>
    <t>Golden Eagle, SIA, Džūkste</t>
  </si>
  <si>
    <t>„Skaidas”, Slampes pagasts, Tukuma novads</t>
  </si>
  <si>
    <t>„Centra katlu māja”, Tumes pagasts, Tukuma novads</t>
  </si>
  <si>
    <t>Golden Eagle, SIA, Slampe</t>
  </si>
  <si>
    <t>Golden Eagle, SIA, Tume</t>
  </si>
  <si>
    <t>Energolux, SIA</t>
  </si>
  <si>
    <t>Eko NRG, SIA</t>
  </si>
  <si>
    <t>Dobeles Eko, SIA</t>
  </si>
  <si>
    <t>„Kurbadi”, Bērzes pagasts, Dobeles novads</t>
  </si>
  <si>
    <t>„Avoti Elektro”, Lizuma pagasts, Gulbenes novads</t>
  </si>
  <si>
    <t>Mehanizācijas iela 4, Liepupe, Liepupes pagasts, Salacgrīvas novads</t>
  </si>
  <si>
    <t>Energia verde, SIA</t>
  </si>
  <si>
    <t>LATSAULE, SIA (Aizupes iela 1A)</t>
  </si>
  <si>
    <t>LATSAULE, SIA (Madonas iela 6D)</t>
  </si>
  <si>
    <t>RĪGAS SILTUMS, AS (Siltuma iela 6)</t>
  </si>
  <si>
    <t>TUKUMS DH, SIA (Tulpju iela 2)</t>
  </si>
  <si>
    <t>BALTENEKO, SIA, Kadaga</t>
  </si>
  <si>
    <t>B-Energo, SIA (18.novembra iela)</t>
  </si>
  <si>
    <t>Biosil, SIA (18.novembra iela)</t>
  </si>
  <si>
    <t>Dienvidlatgales īpašumi, SIA (18.novembra iela)</t>
  </si>
  <si>
    <t>RB Vidzeme, SIA (18.novembra iela)</t>
  </si>
  <si>
    <t>Biosil, SIA (Silikātu iela)</t>
  </si>
  <si>
    <t>B-energo, SIA (Silikātu iela)</t>
  </si>
  <si>
    <t>Dienvidlatgales īpašumi, SIA (Silikātu iela)</t>
  </si>
  <si>
    <t>RB Vidzeme, SIA (Silikātu iela)</t>
  </si>
  <si>
    <t>Daugavpils siltumtīkli, PAS, Cietoksnis</t>
  </si>
  <si>
    <t>Daugavpils siltumtīkli, PAS, Čerepova</t>
  </si>
  <si>
    <t>Daugavpils siltumtīkli, PAS, Ruģeļi</t>
  </si>
  <si>
    <t>Dobeles enerģija, SIA (Dzirnavu iela)</t>
  </si>
  <si>
    <t>ENNA, SIA (Cukura iela)</t>
  </si>
  <si>
    <t>GROBIŅAS NAMSERVISS, SIA (Celtnieku iela)</t>
  </si>
  <si>
    <t>GROBIŅAS NAMSERVISS, SIA (M.Namiķa iela)</t>
  </si>
  <si>
    <t>Kokneses komunālie pakalpojumi, SIA (Parka iela 27)</t>
  </si>
  <si>
    <t>LIELVĀRDES REMTE, SIA (Avotu iela)</t>
  </si>
  <si>
    <t>LIELVĀRDES REMTE, SIA (E.Kauliņa aleja)</t>
  </si>
  <si>
    <t>LIEPĀJAS ROKĀDE 2, SIA, Kapsēde</t>
  </si>
  <si>
    <t>LIEPĀJAS ROKĀDE 2, SIA, Robežnieki</t>
  </si>
  <si>
    <t>OGRES BIOENERĢIJA, SIA (Akmeņu iela)</t>
  </si>
  <si>
    <t>OGRES BIOENERĢIJA, SIA (Brīvības iela)</t>
  </si>
  <si>
    <t>Residence Energy, AS, Saurieši</t>
  </si>
  <si>
    <t>Residence Energy, AS, Ulbroka</t>
  </si>
  <si>
    <t>Residence Energy, AS, Upeslejas</t>
  </si>
  <si>
    <t>RĪGAS SILTUMS, AS (Keramikas iela)</t>
  </si>
  <si>
    <t>VANGAŽU SILDSPĒKS, SIA (Smilšu iela 6)</t>
  </si>
  <si>
    <t>„Strengu skujas”, Salaspils pagasts, Salaspils novads</t>
  </si>
  <si>
    <t>Rīga, Siltuma iela 6</t>
  </si>
  <si>
    <t>NBT5 Energy, SIA, Oši-1 (ex. Ošmaļi Energy, SIA)</t>
  </si>
  <si>
    <t>NBT5 Energy, SIA, Oši-2 (ex. Ošmaļi Energy, SIA)</t>
  </si>
  <si>
    <t>NBT5 Energy, SIA, Ošlejas 1 (ex. Ošmaļi Energy, SIA)</t>
  </si>
  <si>
    <t>NBT5 Energy, SIA, Ošlejas 2 (ex. Ošmaļi Energy, SIA)</t>
  </si>
  <si>
    <t>NBT5 Energy, SIA (ex. ARSENAL ENERGY, SIA)</t>
  </si>
  <si>
    <t>Ziedi JP, AS (ex. BIO ZIEDI, SIA)</t>
  </si>
  <si>
    <t>Iepirkuma summa bez PVN, EUR</t>
  </si>
  <si>
    <t>Atbalsts virs tirgus cenas, EUR</t>
  </si>
  <si>
    <t>Rūjiena, Pilskalna iela 8, uz Rūjas upes</t>
  </si>
  <si>
    <t>CSA poligons "Getliņi", Kaudzīšu iela 57, Rumbula, Stopiņu novads</t>
  </si>
  <si>
    <t>"Lenkas", Vērgales pagasts, Pāvilostas novads</t>
  </si>
  <si>
    <t>"Lenkas", Vērgales pagasts, Pāvilostas</t>
  </si>
  <si>
    <t>"Jaunlīvi", "Ekolīvi", Nīcas pagasts, Nīcas novads</t>
  </si>
  <si>
    <t>"Enerģija", Mežvidu pagasts, Kārsavas novads</t>
  </si>
  <si>
    <t>“Lidlauks Viens”, Krustpils pagasts, Krustpils novads</t>
  </si>
  <si>
    <t>“Lidlauks Trīs”, Krustpils pagasts, Krustpils novads</t>
  </si>
  <si>
    <t>“Lidlauks Divi”, Krustpils pagasts, Krustpils novads</t>
  </si>
  <si>
    <t>Mārupes novads, Jaunmārupes ciems, Mazcenu aleja 41-3</t>
  </si>
  <si>
    <t>Jelgavas novads, Lielplatones pagasts, "Līgo Jumis"</t>
  </si>
  <si>
    <t>Tukuma novads, Lestenes pagasts, "Agro Lestene"</t>
  </si>
  <si>
    <t>Saldus novads, Saldus pagasts, "Jaunstraumēni"</t>
  </si>
  <si>
    <t>"A/S Balticovo", "Koģenerācijas rūpnīca", Iecavas novads</t>
  </si>
  <si>
    <t>Preiļi, Kārsavas iela 1B</t>
  </si>
  <si>
    <t>FORTUM LATVIA, SIA</t>
  </si>
  <si>
    <t>Fortum Latvia, SIA</t>
  </si>
  <si>
    <t>Divjumi, SIA</t>
  </si>
  <si>
    <t>INTERNATIONAL INVESTMENTS, AS</t>
  </si>
  <si>
    <t>2019.gads</t>
  </si>
  <si>
    <t>CELMIŅI-1, Ogres rajona Lēdmanes pagasta ZS, Rikavas HES</t>
  </si>
  <si>
    <t>Rēzeknes novads, Rikavas pagasts, Joksti, uz Rēzeknes upes</t>
  </si>
  <si>
    <t>REĀLS, SIA</t>
  </si>
  <si>
    <t>Jēkabpils, Kurzemes iela 8</t>
  </si>
  <si>
    <t>FERRUS, AS</t>
  </si>
  <si>
    <t>Jelgava, Aviācijas iela 42</t>
  </si>
  <si>
    <t>Barkavas enerģija, SIA</t>
  </si>
  <si>
    <t>Ilūkstes siltums, SIA</t>
  </si>
  <si>
    <t>Jēkabpils iela 16, Ilūkste</t>
  </si>
  <si>
    <t>MRK Serviss, SIA</t>
  </si>
  <si>
    <t>Lielvārdes novads, Lielvārde, Dravnieku iela 20</t>
  </si>
  <si>
    <t>KŅAVAS GRANULAS, SIA</t>
  </si>
  <si>
    <t>Viļānu novads, Viļānu pagasts, Radopole, "Granulas"</t>
  </si>
  <si>
    <t>Delta Zaļā Enerģija, SIA</t>
  </si>
  <si>
    <t>Naukšēnu novads, Naukšēnu pagasts, "Deltas"</t>
  </si>
  <si>
    <t>SIDGUNDA BIO, SIA</t>
  </si>
  <si>
    <t>Brakšķu Enerģija, SIA</t>
  </si>
  <si>
    <t>Agro Lestene, AS</t>
  </si>
  <si>
    <t>AGROFIRMA TĒRVETE, AS (Alusdarītava)</t>
  </si>
  <si>
    <t>AGROFIRMA TĒRVETE, AS (Jātnieki)</t>
  </si>
  <si>
    <t>"Rolaviņas" un "Irbenāji", Grobiņas pagasts, Grobiņas novads</t>
  </si>
  <si>
    <t>"Apogi", "Vēji", Grobiņas pagasts, Grobiņas novads</t>
  </si>
  <si>
    <t>"Apogi-Plūdoņi", Grobiņas pagasts, Grobiņas novads</t>
  </si>
  <si>
    <t>"Kālīši", "Ievas", Grobiņas pagasts, Grobiņas novads</t>
  </si>
  <si>
    <t>"Lāči", "Vīnogas", Grobiņas pagasts, Grobiņas novads</t>
  </si>
  <si>
    <t>"Saulkalni", "Kalniņi", Grobiņas pagasts, Grobiņas novads</t>
  </si>
  <si>
    <t>"Birzgaļi", "Zemzarīši", Grobiņas pagasts, Grobiņas novads</t>
  </si>
  <si>
    <t>"Dāvidnieki", "Birzgaļi", Grobiņas pagasts, Grobiņas novads</t>
  </si>
  <si>
    <t>"Ievas", Grobiņas pagasts, Grobiņas novads</t>
  </si>
  <si>
    <t>"Rožkalniņi", Grobiņas pagasts, Grobiņas novads</t>
  </si>
  <si>
    <t>"Jaunsidrabenes", Grobiņas pagasts, Grobiņas novads</t>
  </si>
  <si>
    <t>Getliņi EKO, SIA</t>
  </si>
  <si>
    <t>Zaļās zemes enerģija, AS</t>
  </si>
  <si>
    <t>Skrīveru novads, "Veibēni 1"</t>
  </si>
  <si>
    <t>Vecsiljāņi, SIA</t>
  </si>
  <si>
    <t>Daugavpils, Silikātu iela 8-1C</t>
  </si>
  <si>
    <t>Daugavpils, Silikātu iela 8-1D</t>
  </si>
  <si>
    <t>Daugavpils, Silikātu iela 8-1B</t>
  </si>
  <si>
    <t>Daugavpils, Silikātu iela 8-1A</t>
  </si>
  <si>
    <t>Fortum Daugavpils, SIA (ex. BK ENERĢIJA, SIA)</t>
  </si>
  <si>
    <t>Fortum Daugavpils, SIA (ex. Energy &amp; Communication, SIA)</t>
  </si>
  <si>
    <t>Mednieku iela 10, Aizkraukle</t>
  </si>
  <si>
    <t>Daugavpils, 18.novembra iela 2B-4</t>
  </si>
  <si>
    <t>Daugavpils, 18.novembra iela 2B-5</t>
  </si>
  <si>
    <t>Daugavpils, 18.novembra iela 2B-3</t>
  </si>
  <si>
    <t>Daugavpils, 18.novembra iela 2B-2</t>
  </si>
  <si>
    <t>E-genitor, SIA (ex. Arena Cogeneration, SIA)</t>
  </si>
  <si>
    <t>JAUNDZELVES,  Limbažu rajona Zaigas Treimanes zemnieka saimniecība</t>
  </si>
  <si>
    <t>Līgo, Vintera Jelgavas rajona zemnieku saimniecība</t>
  </si>
  <si>
    <t>Pilslejas, Bebru pagasta U.Krievāra zemnieku saimniecība</t>
  </si>
  <si>
    <t>"Kokzāģētava", Valkas pagasts, Valkas novads</t>
  </si>
  <si>
    <t>Mārupes novads, Jaunmārupe, "Imaku ferma"</t>
  </si>
  <si>
    <t>ZEMTURI ZS, SIA</t>
  </si>
  <si>
    <t>Venstpils novads, Tārgales pagasts, "Platenes pļavas", "Kamārcīte"</t>
  </si>
  <si>
    <t>Vecauce, Sabiedrība ar ierobežotu atbildību LATVIJAS LAUKSAIMNIECĪBAS UNIVERSITĀTES MĀCĪBU UN PĒTĪJUMU SAIMNIECĪBA</t>
  </si>
  <si>
    <t>Energy Resources, Rēzeknes speciālās ekonomiskās zonas SIA (ex. SIA "Atmosclear CHP")</t>
  </si>
  <si>
    <t>AĢES DZIRNAVAS, SIA Aģes dzirnavu HES</t>
  </si>
  <si>
    <t>Tukuma rajona Irlavas pagasta G. Grīga "Bišpēteru" zemnieka saimniecība</t>
  </si>
  <si>
    <t>AVOTI, Pampāļu pagasta zemnieku saimniecība</t>
  </si>
  <si>
    <t>IU CEĻŠ, SIA Trikātas HES</t>
  </si>
  <si>
    <t>Dzirnas DLS, SIA</t>
  </si>
  <si>
    <t>DZIRNAVAS, Dobeles rajona Bērzes pagasta zemnieku saimniecība Bērzes HES</t>
  </si>
  <si>
    <t>DZIRNAVAS, Gārsenes pagasta A.Spoles zemnieku saimniecība Gārsenes HES</t>
  </si>
  <si>
    <t>DZIRNAVAS, Saldus rajona Brocēnu pilsētas zemnieku saimniecība Cieceres HES</t>
  </si>
  <si>
    <t>Dzirnavas, Tukuma rajona Sēmes pagasts, Sēmes HES</t>
  </si>
  <si>
    <t>DZIRNAVAS-K, SIA Kārlīšu dz HES</t>
  </si>
  <si>
    <t>EZERSPĪĶI, Saldus rajona Šķēdes pagasta zemnieku saimniecība Gravas HES</t>
  </si>
  <si>
    <t>EZERSPĪĶI, Saldus rajona Šķēdes pagasta zemnieku saimniecība Šķēdes HES</t>
  </si>
  <si>
    <t>EZERSPĪĶI, Saldus rajona Šķēdes pagasta zemnieku saimniecība Spīķu HES</t>
  </si>
  <si>
    <t>EZERSPĪĶI, Saldus rajona Šķēdes pagasta zemnieku saimniecība, Vecdzirnavas HES</t>
  </si>
  <si>
    <t>GRANTIŅI,Nīgrandes pagasta zemnieku saimniecība , Grantiņu HES</t>
  </si>
  <si>
    <t>GRANTIŅI,Nīgrandes pagasta zemnieku saimniecība, Lejnieku HES</t>
  </si>
  <si>
    <t>Jaunkraukļi, Andras Cibuļskas Ādažu pagasta zemnieku saimniecība, Mazkrāču HES</t>
  </si>
  <si>
    <t>JAUNLEZDIŅI, Valkas rajona Vijciema pagasta zemnieku saimniecība, Skripstu HES</t>
  </si>
  <si>
    <t>JEISKAS DZIRNAVAS, Valkas rajona Launkalnes pagasta I. Ērgles zemnieka saimniecība, Jeiskas dz. HES</t>
  </si>
  <si>
    <t>KALNA KĀRKLI, Sabiedrība ar ierobežotu atbildību Dzirnavu HES, Kalna Kārklu HES</t>
  </si>
  <si>
    <t>KALNA-RUSUĻI, Mārcienas pagasta zemnieku saimniecība Kalna dz. HES</t>
  </si>
  <si>
    <t>KALNA-RUSUĻI, Mārcienas pagasta zemnieku saimniecība Lejas dz. HES</t>
  </si>
  <si>
    <t>KALNDZIRNAVAS, Valkas pilsētas sabiedrība ar ierobežotu atbildību, Kalndzirnavas HES</t>
  </si>
  <si>
    <t>KARĪNA, Norvaiša individuālais uzņēmums, Sudmalnieku HES</t>
  </si>
  <si>
    <t>KRĪGAĻU DZIRNAVAS, SIA Krīgaļu dz.HES</t>
  </si>
  <si>
    <t>MHK ABULS, SIA S Brenguļu HES</t>
  </si>
  <si>
    <t>MHK ABULS, SIA Pakuļu HES</t>
  </si>
  <si>
    <t>MHK ABULS, SIA Sinoles HES</t>
  </si>
  <si>
    <t>OZOLKALNI, Zemnieku saimniecība Dižstendes HES</t>
  </si>
  <si>
    <t>RAUZAS DZIRNAVAS, Smiltenes novada Palsmanes pagasta Sanitas Ozoliņas-Šmites zemnieka saimniecība Rauzas dz HES</t>
  </si>
  <si>
    <t>RUKAIŠI, IK Rukaišu HES</t>
  </si>
  <si>
    <t>SKUĶĪŠU DZIRNAVAS, Rīgas rajona Garkalnes pagasta zemnieku saimniecība, Skuķīšu dz. HES</t>
  </si>
  <si>
    <t>SL PLUS, SIA Rauskas HES</t>
  </si>
  <si>
    <t>Slugas, E.Kārkliņa Nīkrāces pagasta zemnieku saimniecība</t>
  </si>
  <si>
    <t>STIEBRIŅI, Kalsnavas pagasta J.Rudzīša zemnieku saimniecība Vilnas f-kas HES</t>
  </si>
  <si>
    <t>VECPIEBALGAS DZIRNAVAS, Cēsu rajona Ilmāra Škerberga individuālais uzņēmums, Inešu HES</t>
  </si>
  <si>
    <t>VN ŪDENS-DZIRNAVAS, SIA Ūdensdzirnavu HES</t>
  </si>
  <si>
    <t>ZAĶĪŠI, Saldus rajona Zirņu pagasta zemnieku saimniecība, Dirnavnieku HES</t>
  </si>
  <si>
    <t>IMPAKT, Rīgas pilsētas sabiedrība ar ierobežotu atbildību firma</t>
  </si>
  <si>
    <t>OLENERGO, AS</t>
  </si>
  <si>
    <t>RĒZEKNES SILTUMTĪKLI, AS (Atbrīvošanas aleja)</t>
  </si>
  <si>
    <t>RĒZEKNES SILTUMTĪKLI, AS (M.Rancāna iela)</t>
  </si>
  <si>
    <t>Ādažu novads, Kadaga, Kadagas katlumāja</t>
  </si>
  <si>
    <t>Daugavpils, Marijas iela 1</t>
  </si>
  <si>
    <t>Jelgavas novads, Lielplatones pagasts, "Līgo"</t>
  </si>
  <si>
    <t>Stopiņu novads, Rumbula, Kaudzīšu iela 57</t>
  </si>
  <si>
    <t>"Līgotnes", Auces pilsēta ar lauku teritoriju, Auces novads</t>
  </si>
  <si>
    <t>Vecpiebalgas novads, Inešu pagasts, "Angārs"</t>
  </si>
  <si>
    <t>"Enerģija", Barkavas pagasts, Barkavas novads</t>
  </si>
  <si>
    <t>"Kalnrūpniecības cehs", Novadnieku pagasts, Saldus novads</t>
  </si>
  <si>
    <t>Pāvilostas novads, Vērgales pagasts, "Lenkas"</t>
  </si>
  <si>
    <t>"Jaunslovašēni", "Ekoslovašēni", Cesvaines pagasts, Cesvaines novads</t>
  </si>
  <si>
    <t>TUKUMS DH, SIA (Tulpju iela 2A)</t>
  </si>
  <si>
    <t>Berķenes dzirnavas, Vilces pagasta zemnieku saimniecība (ex. ZS LĪDUMI), Berķenes HES</t>
  </si>
  <si>
    <t>W.e.s.1, SIA</t>
  </si>
  <si>
    <t>W.e.s.2. SIA</t>
  </si>
  <si>
    <t>W.e.s.3. SIA</t>
  </si>
  <si>
    <t>W.e.s.4, SIA</t>
  </si>
  <si>
    <t>W.e.s.5, SIA</t>
  </si>
  <si>
    <t>W.e.s.6, SIA</t>
  </si>
  <si>
    <t>W.e.s.7, SIA</t>
  </si>
  <si>
    <t>W.e.s.8, SIA</t>
  </si>
  <si>
    <t>W.e.s.9, SIA</t>
  </si>
  <si>
    <t>W.e.s.10, SIA</t>
  </si>
  <si>
    <t>W.e.s.11, SIA</t>
  </si>
  <si>
    <t>W.e.s.12, SIA</t>
  </si>
  <si>
    <t>W.e.s.13, SIA</t>
  </si>
  <si>
    <t>W.e.s.15, SIA</t>
  </si>
  <si>
    <t>W.e.s.16, SIA</t>
  </si>
  <si>
    <t>W.e.s.17, SIA</t>
  </si>
  <si>
    <t>W.e.s.18, SIA</t>
  </si>
  <si>
    <t>Daugavpils novads, Skrudalienas pagasts, "Skaista"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</si>
</sst>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2" xfId="1" applyBorder="1" applyAlignment="1">
      <alignment horizontal="left" vertical="center"/>
    </xf>
    <xf numFmtId="4" fontId="3" fillId="2" borderId="14" xfId="1" applyNumberFormat="1" applyFill="1" applyBorder="1" applyAlignment="1">
      <alignment horizontal="center" vertical="center"/>
    </xf>
    <xf numFmtId="164" fontId="3" fillId="2" borderId="14" xfId="1" applyNumberFormat="1" applyFill="1" applyBorder="1" applyAlignment="1">
      <alignment horizontal="center" vertical="center"/>
    </xf>
    <xf numFmtId="4" fontId="3" fillId="2" borderId="15" xfId="1" applyNumberFormat="1" applyFill="1" applyBorder="1" applyAlignment="1">
      <alignment horizontal="center" vertical="center"/>
    </xf>
    <xf numFmtId="4" fontId="3" fillId="2" borderId="12" xfId="1" applyNumberFormat="1" applyFill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6" xfId="1" applyBorder="1" applyAlignment="1">
      <alignment horizontal="left" vertical="center"/>
    </xf>
    <xf numFmtId="4" fontId="3" fillId="2" borderId="18" xfId="1" applyNumberFormat="1" applyFill="1" applyBorder="1" applyAlignment="1">
      <alignment horizontal="center" vertical="center"/>
    </xf>
    <xf numFmtId="164" fontId="3" fillId="2" borderId="18" xfId="1" applyNumberFormat="1" applyFill="1" applyBorder="1" applyAlignment="1">
      <alignment horizontal="center" vertical="center"/>
    </xf>
    <xf numFmtId="4" fontId="3" fillId="2" borderId="19" xfId="1" applyNumberFormat="1" applyFill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" fontId="3" fillId="2" borderId="20" xfId="1" applyNumberFormat="1" applyFill="1" applyBorder="1" applyAlignment="1">
      <alignment horizontal="center" vertical="center"/>
    </xf>
    <xf numFmtId="164" fontId="3" fillId="2" borderId="20" xfId="1" applyNumberFormat="1" applyFill="1" applyBorder="1" applyAlignment="1">
      <alignment horizontal="center" vertical="center"/>
    </xf>
    <xf numFmtId="4" fontId="3" fillId="2" borderId="21" xfId="1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left" vertical="center"/>
    </xf>
    <xf numFmtId="4" fontId="3" fillId="2" borderId="27" xfId="1" applyNumberFormat="1" applyFill="1" applyBorder="1" applyAlignment="1">
      <alignment horizontal="center" vertical="center"/>
    </xf>
    <xf numFmtId="164" fontId="3" fillId="2" borderId="27" xfId="1" applyNumberFormat="1" applyFill="1" applyBorder="1" applyAlignment="1">
      <alignment horizontal="center" vertical="center"/>
    </xf>
    <xf numFmtId="4" fontId="3" fillId="2" borderId="28" xfId="1" applyNumberFormat="1" applyFill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3" fillId="2" borderId="24" xfId="1" applyNumberFormat="1" applyFill="1" applyBorder="1" applyAlignment="1">
      <alignment horizontal="center" vertical="center"/>
    </xf>
    <xf numFmtId="164" fontId="3" fillId="2" borderId="24" xfId="1" applyNumberFormat="1" applyFill="1" applyBorder="1" applyAlignment="1">
      <alignment horizontal="center" vertical="center"/>
    </xf>
    <xf numFmtId="4" fontId="3" fillId="2" borderId="10" xfId="1" applyNumberForma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32" xfId="1" applyBorder="1" applyAlignment="1">
      <alignment horizontal="center" vertical="center"/>
    </xf>
    <xf numFmtId="4" fontId="0" fillId="0" borderId="33" xfId="0" applyNumberFormat="1" applyBorder="1" applyAlignment="1">
      <alignment horizontal="center" vertical="center"/>
    </xf>
    <xf numFmtId="0" fontId="3" fillId="0" borderId="34" xfId="1" applyBorder="1" applyAlignment="1">
      <alignment horizontal="center" vertical="center"/>
    </xf>
    <xf numFmtId="4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0" fontId="3" fillId="0" borderId="32" xfId="1" applyBorder="1" applyAlignment="1">
      <alignment horizontal="left" vertical="center"/>
    </xf>
    <xf numFmtId="0" fontId="3" fillId="0" borderId="34" xfId="1" applyBorder="1" applyAlignment="1">
      <alignment horizontal="left" vertical="center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3" fontId="3" fillId="2" borderId="39" xfId="1" applyNumberFormat="1" applyFill="1" applyBorder="1" applyAlignment="1">
      <alignment horizontal="center" vertical="center"/>
    </xf>
    <xf numFmtId="3" fontId="3" fillId="2" borderId="40" xfId="1" applyNumberFormat="1" applyFill="1" applyBorder="1" applyAlignment="1">
      <alignment horizontal="center" vertical="center"/>
    </xf>
    <xf numFmtId="3" fontId="3" fillId="2" borderId="41" xfId="1" applyNumberFormat="1" applyFill="1" applyBorder="1" applyAlignment="1">
      <alignment horizontal="center" vertical="center"/>
    </xf>
    <xf numFmtId="3" fontId="3" fillId="2" borderId="42" xfId="1" applyNumberFormat="1" applyFill="1" applyBorder="1" applyAlignment="1">
      <alignment horizontal="center" vertical="center"/>
    </xf>
    <xf numFmtId="0" fontId="0" fillId="0" borderId="16" xfId="0" applyFont="1" applyBorder="1"/>
    <xf numFmtId="0" fontId="0" fillId="0" borderId="7" xfId="0" applyFont="1" applyBorder="1"/>
    <xf numFmtId="14" fontId="5" fillId="0" borderId="16" xfId="0" applyNumberFormat="1" applyFont="1" applyFill="1" applyBorder="1" applyAlignment="1">
      <alignment horizontal="center" vertical="center"/>
    </xf>
    <xf numFmtId="14" fontId="5" fillId="0" borderId="16" xfId="0" applyNumberFormat="1" applyFont="1" applyFill="1" applyBorder="1" applyAlignment="1">
      <alignment horizontal="center"/>
    </xf>
    <xf numFmtId="14" fontId="5" fillId="0" borderId="7" xfId="0" applyNumberFormat="1" applyFont="1" applyFill="1" applyBorder="1" applyAlignment="1">
      <alignment horizontal="center" vertical="center"/>
    </xf>
    <xf numFmtId="0" fontId="0" fillId="0" borderId="12" xfId="0" applyFont="1" applyBorder="1"/>
    <xf numFmtId="0" fontId="0" fillId="0" borderId="1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4" fontId="0" fillId="0" borderId="16" xfId="0" applyNumberFormat="1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3" fillId="0" borderId="12" xfId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4" fontId="5" fillId="0" borderId="12" xfId="0" applyNumberFormat="1" applyFont="1" applyFill="1" applyBorder="1" applyAlignment="1">
      <alignment horizontal="center"/>
    </xf>
    <xf numFmtId="14" fontId="5" fillId="0" borderId="12" xfId="0" applyNumberFormat="1" applyFont="1" applyFill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3" fontId="3" fillId="2" borderId="44" xfId="1" applyNumberForma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3" fillId="0" borderId="0" xfId="1"/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3" fontId="1" fillId="2" borderId="41" xfId="1" applyNumberFormat="1" applyFont="1" applyFill="1" applyBorder="1" applyAlignment="1">
      <alignment horizontal="center" vertical="center"/>
    </xf>
    <xf numFmtId="3" fontId="3" fillId="0" borderId="41" xfId="1" applyNumberFormat="1" applyFill="1" applyBorder="1" applyAlignment="1">
      <alignment horizontal="center" vertical="center"/>
    </xf>
    <xf numFmtId="4" fontId="3" fillId="0" borderId="18" xfId="1" applyNumberFormat="1" applyFill="1" applyBorder="1" applyAlignment="1">
      <alignment horizontal="center" vertical="center"/>
    </xf>
    <xf numFmtId="164" fontId="3" fillId="0" borderId="18" xfId="1" applyNumberFormat="1" applyFill="1" applyBorder="1" applyAlignment="1">
      <alignment horizontal="center" vertical="center"/>
    </xf>
    <xf numFmtId="4" fontId="3" fillId="0" borderId="19" xfId="1" applyNumberForma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3" fontId="1" fillId="2" borderId="44" xfId="1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3" fontId="1" fillId="2" borderId="8" xfId="0" applyNumberFormat="1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/>
    </xf>
    <xf numFmtId="4" fontId="1" fillId="2" borderId="29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164" fontId="1" fillId="2" borderId="18" xfId="1" applyNumberFormat="1" applyFont="1" applyFill="1" applyBorder="1" applyAlignment="1">
      <alignment horizontal="center" vertical="center"/>
    </xf>
    <xf numFmtId="3" fontId="1" fillId="2" borderId="21" xfId="1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0" fillId="0" borderId="46" xfId="0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3" fontId="0" fillId="0" borderId="17" xfId="0" applyNumberForma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center" vertical="center"/>
    </xf>
    <xf numFmtId="4" fontId="0" fillId="0" borderId="19" xfId="0" applyNumberFormat="1" applyFill="1" applyBorder="1" applyAlignment="1">
      <alignment horizontal="center" vertical="center"/>
    </xf>
    <xf numFmtId="0" fontId="3" fillId="0" borderId="34" xfId="1" applyFill="1" applyBorder="1" applyAlignment="1">
      <alignment horizontal="left" vertical="center"/>
    </xf>
    <xf numFmtId="0" fontId="3" fillId="0" borderId="34" xfId="1" applyFill="1" applyBorder="1" applyAlignment="1">
      <alignment horizontal="center" vertical="center"/>
    </xf>
    <xf numFmtId="0" fontId="0" fillId="0" borderId="0" xfId="0" applyFill="1"/>
    <xf numFmtId="0" fontId="0" fillId="0" borderId="16" xfId="0" applyFont="1" applyFill="1" applyBorder="1" applyAlignment="1">
      <alignment horizontal="center" vertical="center"/>
    </xf>
    <xf numFmtId="14" fontId="0" fillId="0" borderId="16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0" fillId="0" borderId="34" xfId="0" applyFill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3" fillId="0" borderId="0" xfId="1" applyFill="1" applyBorder="1" applyAlignment="1">
      <alignment horizontal="left" vertical="center"/>
    </xf>
    <xf numFmtId="0" fontId="2" fillId="0" borderId="0" xfId="0" applyFont="1" applyFill="1"/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" fontId="0" fillId="0" borderId="14" xfId="0" applyNumberForma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/>
    </xf>
    <xf numFmtId="3" fontId="0" fillId="0" borderId="13" xfId="0" applyNumberFormat="1" applyFill="1" applyBorder="1" applyAlignment="1">
      <alignment horizontal="center" vertical="center"/>
    </xf>
    <xf numFmtId="4" fontId="0" fillId="0" borderId="15" xfId="0" applyNumberFormat="1" applyFill="1" applyBorder="1" applyAlignment="1">
      <alignment horizontal="center" vertical="center"/>
    </xf>
    <xf numFmtId="3" fontId="0" fillId="0" borderId="23" xfId="0" applyNumberFormat="1" applyFill="1" applyBorder="1" applyAlignment="1">
      <alignment horizontal="center" vertical="center"/>
    </xf>
    <xf numFmtId="4" fontId="0" fillId="0" borderId="24" xfId="0" applyNumberFormat="1" applyFill="1" applyBorder="1" applyAlignment="1">
      <alignment horizontal="center" vertical="center"/>
    </xf>
    <xf numFmtId="4" fontId="0" fillId="0" borderId="25" xfId="0" applyNumberForma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</cellXfs>
  <cellStyles count="8">
    <cellStyle name="Normal" xfId="0" builtinId="0"/>
    <cellStyle name="Normal 12 3 2" xfId="2"/>
    <cellStyle name="Normal 12 3 2 4" xfId="3"/>
    <cellStyle name="Normal 2" xfId="1"/>
    <cellStyle name="Normal 2 2" xfId="5"/>
    <cellStyle name="Normal 3" xfId="6"/>
    <cellStyle name="Normal 4" xfId="7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0"/>
  <sheetViews>
    <sheetView zoomScale="85" zoomScaleNormal="85" workbookViewId="0">
      <pane xSplit="2" ySplit="3" topLeftCell="J19" activePane="bottomRight" state="frozen"/>
      <selection pane="topRight" activeCell="C1" sqref="C1"/>
      <selection pane="bottomLeft" activeCell="A4" sqref="A4"/>
      <selection pane="bottomRight" activeCell="AS26" sqref="AS26"/>
    </sheetView>
  </sheetViews>
  <sheetFormatPr defaultRowHeight="15" x14ac:dyDescent="0.25"/>
  <cols>
    <col min="1" max="1" width="10.42578125" style="1" customWidth="1"/>
    <col min="2" max="2" width="40.42578125" style="2" customWidth="1"/>
    <col min="3" max="3" width="10" style="2" customWidth="1"/>
    <col min="4" max="4" width="12" style="61" customWidth="1"/>
    <col min="5" max="5" width="10" style="61" customWidth="1"/>
    <col min="6" max="6" width="15.7109375" style="61" customWidth="1"/>
    <col min="7" max="7" width="15.5703125" style="61" customWidth="1"/>
    <col min="8" max="8" width="56.42578125" style="62" customWidth="1"/>
    <col min="9" max="9" width="15.140625" style="1" customWidth="1"/>
    <col min="10" max="10" width="19.140625" style="1" bestFit="1" customWidth="1"/>
    <col min="11" max="11" width="11.28515625" style="1" bestFit="1" customWidth="1"/>
    <col min="12" max="12" width="20.42578125" style="1" bestFit="1" customWidth="1"/>
    <col min="13" max="48" width="15" customWidth="1"/>
  </cols>
  <sheetData>
    <row r="1" spans="1:48" ht="15.75" thickBot="1" x14ac:dyDescent="0.3">
      <c r="K1" s="121"/>
    </row>
    <row r="2" spans="1:48" s="140" customFormat="1" ht="15.75" customHeight="1" thickBot="1" x14ac:dyDescent="0.3">
      <c r="A2" s="159"/>
      <c r="B2" s="161" t="s">
        <v>499</v>
      </c>
      <c r="C2" s="164" t="s">
        <v>531</v>
      </c>
      <c r="D2" s="164" t="s">
        <v>200</v>
      </c>
      <c r="E2" s="164" t="s">
        <v>203</v>
      </c>
      <c r="F2" s="164" t="s">
        <v>204</v>
      </c>
      <c r="G2" s="164" t="s">
        <v>205</v>
      </c>
      <c r="H2" s="164" t="s">
        <v>206</v>
      </c>
      <c r="I2" s="163" t="s">
        <v>616</v>
      </c>
      <c r="J2" s="163"/>
      <c r="K2" s="163"/>
      <c r="L2" s="163"/>
      <c r="M2" s="156" t="s">
        <v>0</v>
      </c>
      <c r="N2" s="157"/>
      <c r="O2" s="158"/>
      <c r="P2" s="156" t="s">
        <v>1</v>
      </c>
      <c r="Q2" s="157"/>
      <c r="R2" s="158"/>
      <c r="S2" s="156" t="s">
        <v>2</v>
      </c>
      <c r="T2" s="157"/>
      <c r="U2" s="158"/>
      <c r="V2" s="156" t="s">
        <v>3</v>
      </c>
      <c r="W2" s="157"/>
      <c r="X2" s="158"/>
      <c r="Y2" s="156" t="s">
        <v>4</v>
      </c>
      <c r="Z2" s="157"/>
      <c r="AA2" s="158"/>
      <c r="AB2" s="156" t="s">
        <v>5</v>
      </c>
      <c r="AC2" s="157"/>
      <c r="AD2" s="158"/>
      <c r="AE2" s="153" t="s">
        <v>6</v>
      </c>
      <c r="AF2" s="154"/>
      <c r="AG2" s="155"/>
      <c r="AH2" s="153" t="s">
        <v>7</v>
      </c>
      <c r="AI2" s="154"/>
      <c r="AJ2" s="155"/>
      <c r="AK2" s="153" t="s">
        <v>8</v>
      </c>
      <c r="AL2" s="154"/>
      <c r="AM2" s="155"/>
      <c r="AN2" s="153" t="s">
        <v>9</v>
      </c>
      <c r="AO2" s="154"/>
      <c r="AP2" s="155"/>
      <c r="AQ2" s="153" t="s">
        <v>10</v>
      </c>
      <c r="AR2" s="154"/>
      <c r="AS2" s="155"/>
      <c r="AT2" s="153" t="s">
        <v>11</v>
      </c>
      <c r="AU2" s="154"/>
      <c r="AV2" s="155"/>
    </row>
    <row r="3" spans="1:48" s="1" customFormat="1" ht="45.75" thickBot="1" x14ac:dyDescent="0.3">
      <c r="A3" s="160"/>
      <c r="B3" s="162"/>
      <c r="C3" s="165"/>
      <c r="D3" s="165"/>
      <c r="E3" s="165"/>
      <c r="F3" s="165"/>
      <c r="G3" s="165"/>
      <c r="H3" s="165"/>
      <c r="I3" s="93" t="s">
        <v>441</v>
      </c>
      <c r="J3" s="91" t="s">
        <v>595</v>
      </c>
      <c r="K3" s="4" t="s">
        <v>13</v>
      </c>
      <c r="L3" s="5" t="s">
        <v>596</v>
      </c>
      <c r="M3" s="90" t="s">
        <v>441</v>
      </c>
      <c r="N3" s="92" t="s">
        <v>595</v>
      </c>
      <c r="O3" s="89" t="s">
        <v>596</v>
      </c>
      <c r="P3" s="90" t="s">
        <v>441</v>
      </c>
      <c r="Q3" s="92" t="s">
        <v>595</v>
      </c>
      <c r="R3" s="89" t="s">
        <v>596</v>
      </c>
      <c r="S3" s="90" t="s">
        <v>441</v>
      </c>
      <c r="T3" s="92" t="s">
        <v>595</v>
      </c>
      <c r="U3" s="89" t="s">
        <v>596</v>
      </c>
      <c r="V3" s="90" t="s">
        <v>441</v>
      </c>
      <c r="W3" s="92" t="s">
        <v>595</v>
      </c>
      <c r="X3" s="89" t="s">
        <v>596</v>
      </c>
      <c r="Y3" s="90" t="s">
        <v>441</v>
      </c>
      <c r="Z3" s="92" t="s">
        <v>595</v>
      </c>
      <c r="AA3" s="89" t="s">
        <v>596</v>
      </c>
      <c r="AB3" s="90" t="s">
        <v>441</v>
      </c>
      <c r="AC3" s="92" t="s">
        <v>595</v>
      </c>
      <c r="AD3" s="89" t="s">
        <v>596</v>
      </c>
      <c r="AE3" s="90" t="s">
        <v>441</v>
      </c>
      <c r="AF3" s="92" t="s">
        <v>595</v>
      </c>
      <c r="AG3" s="89" t="s">
        <v>596</v>
      </c>
      <c r="AH3" s="90" t="s">
        <v>441</v>
      </c>
      <c r="AI3" s="92" t="s">
        <v>595</v>
      </c>
      <c r="AJ3" s="89" t="s">
        <v>596</v>
      </c>
      <c r="AK3" s="90" t="s">
        <v>441</v>
      </c>
      <c r="AL3" s="92" t="s">
        <v>595</v>
      </c>
      <c r="AM3" s="89" t="s">
        <v>596</v>
      </c>
      <c r="AN3" s="90" t="s">
        <v>441</v>
      </c>
      <c r="AO3" s="92" t="s">
        <v>595</v>
      </c>
      <c r="AP3" s="89" t="s">
        <v>596</v>
      </c>
      <c r="AQ3" s="90" t="s">
        <v>441</v>
      </c>
      <c r="AR3" s="92" t="s">
        <v>595</v>
      </c>
      <c r="AS3" s="89" t="s">
        <v>596</v>
      </c>
      <c r="AT3" s="90" t="s">
        <v>441</v>
      </c>
      <c r="AU3" s="92" t="s">
        <v>595</v>
      </c>
      <c r="AV3" s="89" t="s">
        <v>596</v>
      </c>
    </row>
    <row r="4" spans="1:48" x14ac:dyDescent="0.25">
      <c r="A4" s="36">
        <v>1</v>
      </c>
      <c r="B4" s="37" t="s">
        <v>663</v>
      </c>
      <c r="C4" s="78">
        <v>378</v>
      </c>
      <c r="D4" s="73">
        <v>0.6</v>
      </c>
      <c r="E4" s="73" t="s">
        <v>207</v>
      </c>
      <c r="F4" s="77">
        <v>41891</v>
      </c>
      <c r="G4" s="77">
        <v>41891</v>
      </c>
      <c r="H4" s="72" t="s">
        <v>455</v>
      </c>
      <c r="I4" s="63">
        <f t="shared" ref="I4:I36" si="0">M4+P4+S4+V4+Y4+AB4+AE4+AH4+AK4+AN4+AQ4+AT4</f>
        <v>1756904.62</v>
      </c>
      <c r="J4" s="38">
        <f t="shared" ref="J4:J36" si="1">N4+Q4+T4+W4+Z4+AC4+AF4+AI4+AL4+AO4+AR4+AU4</f>
        <v>212791.39664580004</v>
      </c>
      <c r="K4" s="39">
        <f>J4/I4</f>
        <v>0.12111721616726127</v>
      </c>
      <c r="L4" s="40">
        <f t="shared" ref="L4:L36" si="2">O4+R4+U4+X4+AA4+AD4+AG4+AJ4+AM4+AP4+AS4+AV4</f>
        <v>130228.08565949999</v>
      </c>
      <c r="M4" s="41">
        <v>303271.63999999996</v>
      </c>
      <c r="N4" s="42">
        <v>41117.568951200032</v>
      </c>
      <c r="O4" s="43">
        <v>23662.318342799994</v>
      </c>
      <c r="P4" s="41">
        <v>274678.26</v>
      </c>
      <c r="Q4" s="42">
        <v>37240.878490799987</v>
      </c>
      <c r="R4" s="43">
        <v>24067.318141600012</v>
      </c>
      <c r="S4" s="41">
        <v>177223.53000000017</v>
      </c>
      <c r="T4" s="42">
        <v>24027.966197400037</v>
      </c>
      <c r="U4" s="43">
        <v>16816.445772099993</v>
      </c>
      <c r="V4" s="41">
        <v>155925.36999999988</v>
      </c>
      <c r="W4" s="42">
        <v>21140.361664599986</v>
      </c>
      <c r="X4" s="43">
        <v>14278.728720499996</v>
      </c>
      <c r="Y4" s="41">
        <v>63693.330000000009</v>
      </c>
      <c r="Z4" s="42">
        <v>8635.5416814000127</v>
      </c>
      <c r="AA4" s="43">
        <v>5951.2018709000058</v>
      </c>
      <c r="AB4" s="41">
        <v>32341.710000000006</v>
      </c>
      <c r="AC4" s="42">
        <v>4384.8890418000001</v>
      </c>
      <c r="AD4" s="43">
        <v>3067.7991454999988</v>
      </c>
      <c r="AE4" s="41">
        <v>0</v>
      </c>
      <c r="AF4" s="42">
        <v>0</v>
      </c>
      <c r="AG4" s="43">
        <v>0</v>
      </c>
      <c r="AH4" s="41">
        <v>52543.210000000021</v>
      </c>
      <c r="AI4" s="42">
        <v>5343.1190249000019</v>
      </c>
      <c r="AJ4" s="43">
        <v>2711.0218897000013</v>
      </c>
      <c r="AK4" s="41">
        <v>124856.98000000001</v>
      </c>
      <c r="AL4" s="42">
        <v>12696.706296200007</v>
      </c>
      <c r="AM4" s="43">
        <v>6453.684320400007</v>
      </c>
      <c r="AN4" s="41">
        <v>148138.30999999997</v>
      </c>
      <c r="AO4" s="42">
        <v>15064.184743899998</v>
      </c>
      <c r="AP4" s="43">
        <v>7860.1967556999925</v>
      </c>
      <c r="AQ4" s="41">
        <v>214599.84</v>
      </c>
      <c r="AR4" s="42">
        <v>21822.657729999999</v>
      </c>
      <c r="AS4" s="43">
        <v>12150.19541</v>
      </c>
      <c r="AT4" s="41">
        <v>209632.44000000009</v>
      </c>
      <c r="AU4" s="42">
        <v>21317.522823599989</v>
      </c>
      <c r="AV4" s="43">
        <v>13209.175290300007</v>
      </c>
    </row>
    <row r="5" spans="1:48" x14ac:dyDescent="0.25">
      <c r="A5" s="15">
        <v>2</v>
      </c>
      <c r="B5" s="16" t="s">
        <v>559</v>
      </c>
      <c r="C5" s="122">
        <v>57</v>
      </c>
      <c r="D5" s="74">
        <v>0.315</v>
      </c>
      <c r="E5" s="74" t="s">
        <v>207</v>
      </c>
      <c r="F5" s="69">
        <v>40885</v>
      </c>
      <c r="G5" s="69">
        <v>40885</v>
      </c>
      <c r="H5" s="67" t="s">
        <v>715</v>
      </c>
      <c r="I5" s="65">
        <f t="shared" si="0"/>
        <v>1251944.9664000003</v>
      </c>
      <c r="J5" s="17">
        <f t="shared" si="1"/>
        <v>157385.09348623204</v>
      </c>
      <c r="K5" s="18">
        <f t="shared" ref="K5:K48" si="3">J5/I5</f>
        <v>0.1257124695654929</v>
      </c>
      <c r="L5" s="11">
        <f t="shared" si="2"/>
        <v>100295.87541494599</v>
      </c>
      <c r="M5" s="20">
        <v>208208.6484000003</v>
      </c>
      <c r="N5" s="21">
        <v>29396.979067596007</v>
      </c>
      <c r="O5" s="22">
        <v>17609.883998976002</v>
      </c>
      <c r="P5" s="20">
        <v>189161.63759999981</v>
      </c>
      <c r="Q5" s="21">
        <v>26707.731612743995</v>
      </c>
      <c r="R5" s="22">
        <v>17768.020726079983</v>
      </c>
      <c r="S5" s="20">
        <v>210882.51960000015</v>
      </c>
      <c r="T5" s="21">
        <v>29774.502942324034</v>
      </c>
      <c r="U5" s="22">
        <v>21303.805964124003</v>
      </c>
      <c r="V5" s="20">
        <v>94612.639199999991</v>
      </c>
      <c r="W5" s="21">
        <v>13358.358528648008</v>
      </c>
      <c r="X5" s="22">
        <v>9302.6137676039998</v>
      </c>
      <c r="Y5" s="20">
        <v>0</v>
      </c>
      <c r="Z5" s="21">
        <v>0</v>
      </c>
      <c r="AA5" s="22">
        <v>0</v>
      </c>
      <c r="AB5" s="20">
        <v>0</v>
      </c>
      <c r="AC5" s="21">
        <v>0</v>
      </c>
      <c r="AD5" s="22">
        <v>0</v>
      </c>
      <c r="AE5" s="20">
        <v>0</v>
      </c>
      <c r="AF5" s="21">
        <v>0</v>
      </c>
      <c r="AG5" s="22">
        <v>0</v>
      </c>
      <c r="AH5" s="20">
        <v>0</v>
      </c>
      <c r="AI5" s="21">
        <v>0</v>
      </c>
      <c r="AJ5" s="22">
        <v>0</v>
      </c>
      <c r="AK5" s="20">
        <v>345.40199999999999</v>
      </c>
      <c r="AL5" s="21">
        <v>36.578071799999996</v>
      </c>
      <c r="AM5" s="22">
        <v>20.193470904000002</v>
      </c>
      <c r="AN5" s="20">
        <v>137851.54560000016</v>
      </c>
      <c r="AO5" s="21">
        <v>14598.478679039999</v>
      </c>
      <c r="AP5" s="22">
        <v>8063.9997943140042</v>
      </c>
      <c r="AQ5" s="20">
        <v>198373.34280000001</v>
      </c>
      <c r="AR5" s="21">
        <v>21007.737000000001</v>
      </c>
      <c r="AS5" s="22">
        <v>12000.53678</v>
      </c>
      <c r="AT5" s="20">
        <v>212509.23119999986</v>
      </c>
      <c r="AU5" s="21">
        <v>22504.72758407997</v>
      </c>
      <c r="AV5" s="22">
        <v>14226.820912943989</v>
      </c>
    </row>
    <row r="6" spans="1:48" x14ac:dyDescent="0.25">
      <c r="A6" s="15">
        <v>3</v>
      </c>
      <c r="B6" s="16" t="s">
        <v>560</v>
      </c>
      <c r="C6" s="122">
        <v>59</v>
      </c>
      <c r="D6" s="74">
        <v>0.99</v>
      </c>
      <c r="E6" s="74" t="s">
        <v>207</v>
      </c>
      <c r="F6" s="69">
        <v>41015</v>
      </c>
      <c r="G6" s="69">
        <v>41015</v>
      </c>
      <c r="H6" s="67" t="s">
        <v>659</v>
      </c>
      <c r="I6" s="65">
        <f t="shared" si="0"/>
        <v>7408117.5000000009</v>
      </c>
      <c r="J6" s="17">
        <f t="shared" si="1"/>
        <v>837011.63979400089</v>
      </c>
      <c r="K6" s="18">
        <f t="shared" si="3"/>
        <v>0.11298574027666283</v>
      </c>
      <c r="L6" s="11">
        <f t="shared" si="2"/>
        <v>494314.28415999981</v>
      </c>
      <c r="M6" s="20">
        <v>716492.50000000023</v>
      </c>
      <c r="N6" s="21">
        <v>92097.945950000343</v>
      </c>
      <c r="O6" s="22">
        <v>51642.512459999991</v>
      </c>
      <c r="P6" s="20">
        <v>611589.90000000037</v>
      </c>
      <c r="Q6" s="21">
        <v>78613.765745999932</v>
      </c>
      <c r="R6" s="22">
        <v>49777.903194999963</v>
      </c>
      <c r="S6" s="20">
        <v>713491.29999999981</v>
      </c>
      <c r="T6" s="21">
        <v>91712.171702000167</v>
      </c>
      <c r="U6" s="22">
        <v>63172.555780999981</v>
      </c>
      <c r="V6" s="20">
        <v>672658.10000000044</v>
      </c>
      <c r="W6" s="21">
        <v>86463.47217399998</v>
      </c>
      <c r="X6" s="22">
        <v>57132.129917000027</v>
      </c>
      <c r="Y6" s="20">
        <v>639710.20000000088</v>
      </c>
      <c r="Z6" s="21">
        <v>82228.349108000082</v>
      </c>
      <c r="AA6" s="22">
        <v>53699.619156999899</v>
      </c>
      <c r="AB6" s="20">
        <v>467876.59999999986</v>
      </c>
      <c r="AC6" s="21">
        <v>60140.858164000012</v>
      </c>
      <c r="AD6" s="22">
        <v>39485.32921399999</v>
      </c>
      <c r="AE6" s="20">
        <v>320237.89999999973</v>
      </c>
      <c r="AF6" s="21">
        <v>30874.135938999982</v>
      </c>
      <c r="AG6" s="22">
        <v>15090.362947000003</v>
      </c>
      <c r="AH6" s="20">
        <v>556200.80000000016</v>
      </c>
      <c r="AI6" s="21">
        <v>53623.319128000061</v>
      </c>
      <c r="AJ6" s="22">
        <v>25551.945441999967</v>
      </c>
      <c r="AK6" s="20">
        <v>628167.89999999944</v>
      </c>
      <c r="AL6" s="21">
        <v>60561.667239000009</v>
      </c>
      <c r="AM6" s="22">
        <v>29435.036257999996</v>
      </c>
      <c r="AN6" s="20">
        <v>679635.20000000019</v>
      </c>
      <c r="AO6" s="21">
        <v>65523.629632000113</v>
      </c>
      <c r="AP6" s="22">
        <v>33018.731318000013</v>
      </c>
      <c r="AQ6" s="20">
        <v>683495.9</v>
      </c>
      <c r="AR6" s="21">
        <v>65895.839720000004</v>
      </c>
      <c r="AS6" s="22">
        <v>35042.561710000002</v>
      </c>
      <c r="AT6" s="20">
        <v>718561.19999999937</v>
      </c>
      <c r="AU6" s="21">
        <v>69276.485292000099</v>
      </c>
      <c r="AV6" s="22">
        <v>41265.596761000023</v>
      </c>
    </row>
    <row r="7" spans="1:48" x14ac:dyDescent="0.25">
      <c r="A7" s="15">
        <v>4</v>
      </c>
      <c r="B7" s="16" t="s">
        <v>565</v>
      </c>
      <c r="C7" s="122">
        <v>58</v>
      </c>
      <c r="D7" s="74">
        <v>0.99</v>
      </c>
      <c r="E7" s="74" t="s">
        <v>207</v>
      </c>
      <c r="F7" s="69">
        <v>41061</v>
      </c>
      <c r="G7" s="69">
        <v>41061</v>
      </c>
      <c r="H7" s="67" t="s">
        <v>652</v>
      </c>
      <c r="I7" s="65">
        <f t="shared" si="0"/>
        <v>6847287.2999999989</v>
      </c>
      <c r="J7" s="17">
        <f t="shared" si="1"/>
        <v>779506.57350100041</v>
      </c>
      <c r="K7" s="18">
        <f t="shared" si="3"/>
        <v>0.11384166303362217</v>
      </c>
      <c r="L7" s="11">
        <f t="shared" si="2"/>
        <v>461490.97894249996</v>
      </c>
      <c r="M7" s="20">
        <v>646688.69999999821</v>
      </c>
      <c r="N7" s="21">
        <v>85175.36867700021</v>
      </c>
      <c r="O7" s="22">
        <v>48429.733613999917</v>
      </c>
      <c r="P7" s="20">
        <v>637427.70000000135</v>
      </c>
      <c r="Q7" s="21">
        <v>83955.602367000363</v>
      </c>
      <c r="R7" s="22">
        <v>53834.661848999975</v>
      </c>
      <c r="S7" s="20">
        <v>648759</v>
      </c>
      <c r="T7" s="21">
        <v>85448.047889999958</v>
      </c>
      <c r="U7" s="22">
        <v>59326.303445999947</v>
      </c>
      <c r="V7" s="20">
        <v>580946.69999999937</v>
      </c>
      <c r="W7" s="21">
        <v>76516.489857000051</v>
      </c>
      <c r="X7" s="22">
        <v>51224.896508999998</v>
      </c>
      <c r="Y7" s="20">
        <v>259415.10000000009</v>
      </c>
      <c r="Z7" s="21">
        <v>34167.562821000014</v>
      </c>
      <c r="AA7" s="22">
        <v>23479.506117000008</v>
      </c>
      <c r="AB7" s="20">
        <v>358604.09999999986</v>
      </c>
      <c r="AC7" s="21">
        <v>47231.74601099985</v>
      </c>
      <c r="AD7" s="22">
        <v>31811.806058999995</v>
      </c>
      <c r="AE7" s="20">
        <v>499302.59999999887</v>
      </c>
      <c r="AF7" s="21">
        <v>49321.110828000114</v>
      </c>
      <c r="AG7" s="22">
        <v>23263.896087000016</v>
      </c>
      <c r="AH7" s="20">
        <v>542059.5000000007</v>
      </c>
      <c r="AI7" s="21">
        <v>53544.637410000061</v>
      </c>
      <c r="AJ7" s="22">
        <v>26274.878451000008</v>
      </c>
      <c r="AK7" s="20">
        <v>643838.700000001</v>
      </c>
      <c r="AL7" s="21">
        <v>63598.386786000068</v>
      </c>
      <c r="AM7" s="22">
        <v>32002.652801999982</v>
      </c>
      <c r="AN7" s="20">
        <v>637037.6999999996</v>
      </c>
      <c r="AO7" s="21">
        <v>62926.584005999859</v>
      </c>
      <c r="AP7" s="22">
        <v>32809.377616500002</v>
      </c>
      <c r="AQ7" s="20">
        <v>682092.9</v>
      </c>
      <c r="AR7" s="21">
        <v>67377.136660000004</v>
      </c>
      <c r="AS7" s="22">
        <v>36427.837189999998</v>
      </c>
      <c r="AT7" s="20">
        <v>711114.60000000009</v>
      </c>
      <c r="AU7" s="21">
        <v>70243.900187999883</v>
      </c>
      <c r="AV7" s="22">
        <v>42605.429201999999</v>
      </c>
    </row>
    <row r="8" spans="1:48" x14ac:dyDescent="0.25">
      <c r="A8" s="15">
        <v>5</v>
      </c>
      <c r="B8" s="16" t="s">
        <v>561</v>
      </c>
      <c r="C8" s="122">
        <v>71</v>
      </c>
      <c r="D8" s="74">
        <v>0.99</v>
      </c>
      <c r="E8" s="74" t="s">
        <v>207</v>
      </c>
      <c r="F8" s="69">
        <v>41015</v>
      </c>
      <c r="G8" s="69">
        <v>41015</v>
      </c>
      <c r="H8" s="67" t="s">
        <v>660</v>
      </c>
      <c r="I8" s="65">
        <f t="shared" si="0"/>
        <v>7329259.2999999989</v>
      </c>
      <c r="J8" s="17">
        <f t="shared" si="1"/>
        <v>828878.8528459993</v>
      </c>
      <c r="K8" s="18">
        <f t="shared" si="3"/>
        <v>0.11309176260771664</v>
      </c>
      <c r="L8" s="11">
        <f t="shared" si="2"/>
        <v>489197.82323149999</v>
      </c>
      <c r="M8" s="20">
        <v>691680.99999999907</v>
      </c>
      <c r="N8" s="21">
        <v>88908.675739999773</v>
      </c>
      <c r="O8" s="22">
        <v>49812.290018999985</v>
      </c>
      <c r="P8" s="20">
        <v>589439.09999999905</v>
      </c>
      <c r="Q8" s="21">
        <v>75766.50191399992</v>
      </c>
      <c r="R8" s="22">
        <v>47957.352822000008</v>
      </c>
      <c r="S8" s="20">
        <v>674526.30000000051</v>
      </c>
      <c r="T8" s="21">
        <v>86703.610602000001</v>
      </c>
      <c r="U8" s="22">
        <v>59894.421393999932</v>
      </c>
      <c r="V8" s="20">
        <v>661968.10000000114</v>
      </c>
      <c r="W8" s="21">
        <v>85089.379573999991</v>
      </c>
      <c r="X8" s="22">
        <v>56151.506039999993</v>
      </c>
      <c r="Y8" s="20">
        <v>662006.2999999997</v>
      </c>
      <c r="Z8" s="21">
        <v>85094.289801999825</v>
      </c>
      <c r="AA8" s="22">
        <v>55443.030462000046</v>
      </c>
      <c r="AB8" s="20">
        <v>525700.20000000042</v>
      </c>
      <c r="AC8" s="21">
        <v>67573.503707999946</v>
      </c>
      <c r="AD8" s="22">
        <v>43831.109439999971</v>
      </c>
      <c r="AE8" s="20">
        <v>350684.40000000008</v>
      </c>
      <c r="AF8" s="21">
        <v>33809.483004000002</v>
      </c>
      <c r="AG8" s="22">
        <v>16566.548407000002</v>
      </c>
      <c r="AH8" s="20">
        <v>539197</v>
      </c>
      <c r="AI8" s="21">
        <v>51983.98276999993</v>
      </c>
      <c r="AJ8" s="22">
        <v>24674.639048999972</v>
      </c>
      <c r="AK8" s="20">
        <v>604487.39999999979</v>
      </c>
      <c r="AL8" s="21">
        <v>58278.630233999967</v>
      </c>
      <c r="AM8" s="22">
        <v>28333.459983000004</v>
      </c>
      <c r="AN8" s="20">
        <v>657827.30000000016</v>
      </c>
      <c r="AO8" s="21">
        <v>63421.129992999959</v>
      </c>
      <c r="AP8" s="22">
        <v>31972.353840499996</v>
      </c>
      <c r="AQ8" s="20">
        <v>671602.7</v>
      </c>
      <c r="AR8" s="21">
        <v>64749.216310000003</v>
      </c>
      <c r="AS8" s="22">
        <v>34406.432379999998</v>
      </c>
      <c r="AT8" s="20">
        <v>700139.49999999884</v>
      </c>
      <c r="AU8" s="21">
        <v>67500.449195000023</v>
      </c>
      <c r="AV8" s="22">
        <v>40154.679395000014</v>
      </c>
    </row>
    <row r="9" spans="1:48" x14ac:dyDescent="0.25">
      <c r="A9" s="15">
        <v>6</v>
      </c>
      <c r="B9" s="16" t="s">
        <v>564</v>
      </c>
      <c r="C9" s="122">
        <v>72</v>
      </c>
      <c r="D9" s="74">
        <v>0.99</v>
      </c>
      <c r="E9" s="74" t="s">
        <v>207</v>
      </c>
      <c r="F9" s="69">
        <v>41061</v>
      </c>
      <c r="G9" s="69">
        <v>41061</v>
      </c>
      <c r="H9" s="67" t="s">
        <v>653</v>
      </c>
      <c r="I9" s="65">
        <f t="shared" si="0"/>
        <v>6999611.0999999968</v>
      </c>
      <c r="J9" s="17">
        <f t="shared" si="1"/>
        <v>801895.71485600097</v>
      </c>
      <c r="K9" s="18">
        <f t="shared" si="3"/>
        <v>0.11456289548086483</v>
      </c>
      <c r="L9" s="11">
        <f t="shared" si="2"/>
        <v>478035.40722949983</v>
      </c>
      <c r="M9" s="20">
        <v>629577.29999999981</v>
      </c>
      <c r="N9" s="21">
        <v>82921.626183000117</v>
      </c>
      <c r="O9" s="22">
        <v>47285.745788999928</v>
      </c>
      <c r="P9" s="20">
        <v>636282.89999999641</v>
      </c>
      <c r="Q9" s="21">
        <v>83804.820759000198</v>
      </c>
      <c r="R9" s="22">
        <v>53718.212237999927</v>
      </c>
      <c r="S9" s="20">
        <v>636836.10000000184</v>
      </c>
      <c r="T9" s="21">
        <v>83877.682731000066</v>
      </c>
      <c r="U9" s="22">
        <v>58243.494978000039</v>
      </c>
      <c r="V9" s="20">
        <v>579824.69999999972</v>
      </c>
      <c r="W9" s="21">
        <v>76368.711237000112</v>
      </c>
      <c r="X9" s="22">
        <v>51053.142137999967</v>
      </c>
      <c r="Y9" s="20">
        <v>399811.20000000071</v>
      </c>
      <c r="Z9" s="21">
        <v>52659.13315199998</v>
      </c>
      <c r="AA9" s="22">
        <v>35667.939566999943</v>
      </c>
      <c r="AB9" s="20">
        <v>472484.99999999924</v>
      </c>
      <c r="AC9" s="21">
        <v>62230.999350000027</v>
      </c>
      <c r="AD9" s="22">
        <v>41039.629440000012</v>
      </c>
      <c r="AE9" s="20">
        <v>610275.29999999935</v>
      </c>
      <c r="AF9" s="21">
        <v>60282.99413399992</v>
      </c>
      <c r="AG9" s="22">
        <v>30447.988385999986</v>
      </c>
      <c r="AH9" s="20">
        <v>534457.20000000054</v>
      </c>
      <c r="AI9" s="21">
        <v>52793.682216000059</v>
      </c>
      <c r="AJ9" s="22">
        <v>25929.767117999996</v>
      </c>
      <c r="AK9" s="20">
        <v>636232.19999999937</v>
      </c>
      <c r="AL9" s="21">
        <v>62847.016716000027</v>
      </c>
      <c r="AM9" s="22">
        <v>31661.089514999985</v>
      </c>
      <c r="AN9" s="20">
        <v>505316.39999999997</v>
      </c>
      <c r="AO9" s="21">
        <v>49915.15399200005</v>
      </c>
      <c r="AP9" s="22">
        <v>25930.947310499992</v>
      </c>
      <c r="AQ9" s="20">
        <v>667644.6</v>
      </c>
      <c r="AR9" s="21">
        <v>65949.933590000001</v>
      </c>
      <c r="AS9" s="22">
        <v>35647.64069</v>
      </c>
      <c r="AT9" s="20">
        <v>690868.2000000003</v>
      </c>
      <c r="AU9" s="21">
        <v>68243.960796000421</v>
      </c>
      <c r="AV9" s="22">
        <v>41409.810060000003</v>
      </c>
    </row>
    <row r="10" spans="1:48" x14ac:dyDescent="0.25">
      <c r="A10" s="15">
        <v>7</v>
      </c>
      <c r="B10" s="16" t="s">
        <v>656</v>
      </c>
      <c r="C10" s="122">
        <v>74</v>
      </c>
      <c r="D10" s="74">
        <v>3.9</v>
      </c>
      <c r="E10" s="74" t="s">
        <v>207</v>
      </c>
      <c r="F10" s="69">
        <v>39923</v>
      </c>
      <c r="G10" s="69">
        <v>39923</v>
      </c>
      <c r="H10" s="67" t="s">
        <v>208</v>
      </c>
      <c r="I10" s="65">
        <f t="shared" si="0"/>
        <v>9594110.7000000011</v>
      </c>
      <c r="J10" s="17">
        <f t="shared" si="1"/>
        <v>753521.45437800046</v>
      </c>
      <c r="K10" s="18">
        <f t="shared" si="3"/>
        <v>7.854000000000004E-2</v>
      </c>
      <c r="L10" s="11">
        <f t="shared" si="2"/>
        <v>299388.20082899992</v>
      </c>
      <c r="M10" s="20">
        <v>2780849.9999999977</v>
      </c>
      <c r="N10" s="21">
        <v>218407.95899999974</v>
      </c>
      <c r="O10" s="22">
        <v>61396.838432999946</v>
      </c>
      <c r="P10" s="20">
        <v>2522378.100000002</v>
      </c>
      <c r="Q10" s="21">
        <v>198107.57597400033</v>
      </c>
      <c r="R10" s="22">
        <v>78657.740175000043</v>
      </c>
      <c r="S10" s="20">
        <v>2760562.8000000007</v>
      </c>
      <c r="T10" s="21">
        <v>216814.60231200029</v>
      </c>
      <c r="U10" s="22">
        <v>106229.90785199999</v>
      </c>
      <c r="V10" s="20">
        <v>1530319.8000000005</v>
      </c>
      <c r="W10" s="21">
        <v>120191.31709200008</v>
      </c>
      <c r="X10" s="22">
        <v>53103.714368999958</v>
      </c>
      <c r="Y10" s="20">
        <v>0</v>
      </c>
      <c r="Z10" s="21">
        <v>0</v>
      </c>
      <c r="AA10" s="22">
        <v>0</v>
      </c>
      <c r="AB10" s="20">
        <v>0</v>
      </c>
      <c r="AC10" s="21">
        <v>0</v>
      </c>
      <c r="AD10" s="22">
        <v>0</v>
      </c>
      <c r="AE10" s="20">
        <v>0</v>
      </c>
      <c r="AF10" s="21">
        <v>0</v>
      </c>
      <c r="AG10" s="22">
        <v>0</v>
      </c>
      <c r="AH10" s="20">
        <v>0</v>
      </c>
      <c r="AI10" s="21">
        <v>0</v>
      </c>
      <c r="AJ10" s="22">
        <v>0</v>
      </c>
      <c r="AK10" s="20">
        <v>0</v>
      </c>
      <c r="AL10" s="21">
        <v>0</v>
      </c>
      <c r="AM10" s="22">
        <v>0</v>
      </c>
      <c r="AN10" s="20">
        <v>0</v>
      </c>
      <c r="AO10" s="21">
        <v>0</v>
      </c>
      <c r="AP10" s="22">
        <v>0</v>
      </c>
      <c r="AQ10" s="20">
        <v>0</v>
      </c>
      <c r="AR10" s="21">
        <v>0</v>
      </c>
      <c r="AS10" s="22">
        <v>0</v>
      </c>
      <c r="AT10" s="20">
        <v>0</v>
      </c>
      <c r="AU10" s="21">
        <v>0</v>
      </c>
      <c r="AV10" s="22">
        <v>0</v>
      </c>
    </row>
    <row r="11" spans="1:48" x14ac:dyDescent="0.25">
      <c r="A11" s="15">
        <v>8</v>
      </c>
      <c r="B11" s="16" t="s">
        <v>175</v>
      </c>
      <c r="C11" s="122">
        <v>377</v>
      </c>
      <c r="D11" s="74">
        <v>0.25</v>
      </c>
      <c r="E11" s="74" t="s">
        <v>207</v>
      </c>
      <c r="F11" s="76">
        <v>41891</v>
      </c>
      <c r="G11" s="76">
        <v>41891</v>
      </c>
      <c r="H11" s="67" t="s">
        <v>456</v>
      </c>
      <c r="I11" s="65">
        <f t="shared" si="0"/>
        <v>1112605.1339999998</v>
      </c>
      <c r="J11" s="17">
        <f t="shared" si="1"/>
        <v>140248.78321487998</v>
      </c>
      <c r="K11" s="18">
        <f t="shared" si="3"/>
        <v>0.12605440953760691</v>
      </c>
      <c r="L11" s="11">
        <f t="shared" si="2"/>
        <v>89495.165966339977</v>
      </c>
      <c r="M11" s="20">
        <v>175985.35199999998</v>
      </c>
      <c r="N11" s="21">
        <v>24847.371848879975</v>
      </c>
      <c r="O11" s="22">
        <v>14877.911260139976</v>
      </c>
      <c r="P11" s="20">
        <v>149669.93399999998</v>
      </c>
      <c r="Q11" s="21">
        <v>21131.897981459995</v>
      </c>
      <c r="R11" s="22">
        <v>14088.163672860002</v>
      </c>
      <c r="S11" s="20">
        <v>170854.09199999998</v>
      </c>
      <c r="T11" s="21">
        <v>24122.889249480009</v>
      </c>
      <c r="U11" s="22">
        <v>17298.710353739989</v>
      </c>
      <c r="V11" s="20">
        <v>138908.57399999999</v>
      </c>
      <c r="W11" s="21">
        <v>19612.501563059996</v>
      </c>
      <c r="X11" s="22">
        <v>13678.936527779997</v>
      </c>
      <c r="Y11" s="20">
        <v>0</v>
      </c>
      <c r="Z11" s="21">
        <v>0</v>
      </c>
      <c r="AA11" s="22">
        <v>0</v>
      </c>
      <c r="AB11" s="20">
        <v>0</v>
      </c>
      <c r="AC11" s="21">
        <v>0</v>
      </c>
      <c r="AD11" s="22">
        <v>0</v>
      </c>
      <c r="AE11" s="20">
        <v>0</v>
      </c>
      <c r="AF11" s="21">
        <v>0</v>
      </c>
      <c r="AG11" s="22">
        <v>0</v>
      </c>
      <c r="AH11" s="20">
        <v>0</v>
      </c>
      <c r="AI11" s="21">
        <v>0</v>
      </c>
      <c r="AJ11" s="22">
        <v>0</v>
      </c>
      <c r="AK11" s="20">
        <v>2547.0660000000003</v>
      </c>
      <c r="AL11" s="21">
        <v>269.73428939999991</v>
      </c>
      <c r="AM11" s="22">
        <v>127.72967328000001</v>
      </c>
      <c r="AN11" s="20">
        <v>163147.10999999996</v>
      </c>
      <c r="AO11" s="21">
        <v>17277.27894900001</v>
      </c>
      <c r="AP11" s="22">
        <v>9520.2277727400106</v>
      </c>
      <c r="AQ11" s="20">
        <v>147898.00200000001</v>
      </c>
      <c r="AR11" s="21">
        <v>15662.39841</v>
      </c>
      <c r="AS11" s="22">
        <v>8981.32143</v>
      </c>
      <c r="AT11" s="20">
        <v>163595.00399999987</v>
      </c>
      <c r="AU11" s="21">
        <v>17324.710923600003</v>
      </c>
      <c r="AV11" s="22">
        <v>10922.165275800011</v>
      </c>
    </row>
    <row r="12" spans="1:48" x14ac:dyDescent="0.25">
      <c r="A12" s="15">
        <v>9</v>
      </c>
      <c r="B12" s="16" t="s">
        <v>568</v>
      </c>
      <c r="C12" s="122">
        <v>34</v>
      </c>
      <c r="D12" s="74">
        <v>0.6</v>
      </c>
      <c r="E12" s="74" t="s">
        <v>207</v>
      </c>
      <c r="F12" s="69">
        <v>40183</v>
      </c>
      <c r="G12" s="69">
        <v>40183</v>
      </c>
      <c r="H12" s="67" t="s">
        <v>209</v>
      </c>
      <c r="I12" s="65">
        <f t="shared" si="0"/>
        <v>4130173.7399999984</v>
      </c>
      <c r="J12" s="17">
        <f t="shared" si="1"/>
        <v>416403.66869646014</v>
      </c>
      <c r="K12" s="18">
        <f t="shared" si="3"/>
        <v>0.10081989158559231</v>
      </c>
      <c r="L12" s="11">
        <f t="shared" si="2"/>
        <v>225447.55443518003</v>
      </c>
      <c r="M12" s="20">
        <v>403408.57199999841</v>
      </c>
      <c r="N12" s="21">
        <v>46541.24695163998</v>
      </c>
      <c r="O12" s="22">
        <v>23729.147889839998</v>
      </c>
      <c r="P12" s="20">
        <v>373816.72799999977</v>
      </c>
      <c r="Q12" s="21">
        <v>43127.235909360053</v>
      </c>
      <c r="R12" s="22">
        <v>25432.891292160009</v>
      </c>
      <c r="S12" s="20">
        <v>411674.66400000034</v>
      </c>
      <c r="T12" s="21">
        <v>47494.905985680045</v>
      </c>
      <c r="U12" s="22">
        <v>30997.348635480041</v>
      </c>
      <c r="V12" s="20">
        <v>261111.80399999971</v>
      </c>
      <c r="W12" s="21">
        <v>30124.468827479988</v>
      </c>
      <c r="X12" s="22">
        <v>18744.119395440008</v>
      </c>
      <c r="Y12" s="20">
        <v>338281.60799999966</v>
      </c>
      <c r="Z12" s="21">
        <v>39027.54911496002</v>
      </c>
      <c r="AA12" s="22">
        <v>24162.530630640002</v>
      </c>
      <c r="AB12" s="20">
        <v>258160.67999999964</v>
      </c>
      <c r="AC12" s="21">
        <v>29783.997651600028</v>
      </c>
      <c r="AD12" s="22">
        <v>18302.319995520014</v>
      </c>
      <c r="AE12" s="20">
        <v>279810.46400000044</v>
      </c>
      <c r="AF12" s="21">
        <v>24211.999449920011</v>
      </c>
      <c r="AG12" s="22">
        <v>10480.083935960012</v>
      </c>
      <c r="AH12" s="20">
        <v>288338.96199999988</v>
      </c>
      <c r="AI12" s="21">
        <v>24949.970381860021</v>
      </c>
      <c r="AJ12" s="22">
        <v>10555.32407216</v>
      </c>
      <c r="AK12" s="20">
        <v>312917.00800000003</v>
      </c>
      <c r="AL12" s="21">
        <v>27076.708702240019</v>
      </c>
      <c r="AM12" s="22">
        <v>11818.239718279996</v>
      </c>
      <c r="AN12" s="20">
        <v>395199.23200000031</v>
      </c>
      <c r="AO12" s="21">
        <v>34196.589544960065</v>
      </c>
      <c r="AP12" s="22">
        <v>15389.678052199984</v>
      </c>
      <c r="AQ12" s="20">
        <v>398544.72600000002</v>
      </c>
      <c r="AR12" s="21">
        <v>34486.075140000001</v>
      </c>
      <c r="AS12" s="22">
        <v>16463.897819999998</v>
      </c>
      <c r="AT12" s="20">
        <v>408909.29200000031</v>
      </c>
      <c r="AU12" s="21">
        <v>35382.921036759923</v>
      </c>
      <c r="AV12" s="22">
        <v>19371.972997499972</v>
      </c>
    </row>
    <row r="13" spans="1:48" x14ac:dyDescent="0.25">
      <c r="A13" s="15">
        <v>10</v>
      </c>
      <c r="B13" s="16" t="s">
        <v>569</v>
      </c>
      <c r="C13" s="122">
        <v>37</v>
      </c>
      <c r="D13" s="74">
        <v>0.28499999999999998</v>
      </c>
      <c r="E13" s="74" t="s">
        <v>207</v>
      </c>
      <c r="F13" s="69">
        <v>40541</v>
      </c>
      <c r="G13" s="69">
        <v>40541</v>
      </c>
      <c r="H13" s="67" t="s">
        <v>210</v>
      </c>
      <c r="I13" s="65">
        <f t="shared" si="0"/>
        <v>1723947.25</v>
      </c>
      <c r="J13" s="17">
        <f t="shared" si="1"/>
        <v>215093.83106724999</v>
      </c>
      <c r="K13" s="18">
        <f t="shared" si="3"/>
        <v>0.12476822076037999</v>
      </c>
      <c r="L13" s="11">
        <f t="shared" si="2"/>
        <v>135500.08011812501</v>
      </c>
      <c r="M13" s="20">
        <v>194235.14999999991</v>
      </c>
      <c r="N13" s="21">
        <v>27424.060828499987</v>
      </c>
      <c r="O13" s="22">
        <v>16419.381849249992</v>
      </c>
      <c r="P13" s="20">
        <v>175924.05000000002</v>
      </c>
      <c r="Q13" s="21">
        <v>24838.716619500021</v>
      </c>
      <c r="R13" s="22">
        <v>16509.149365250007</v>
      </c>
      <c r="S13" s="20">
        <v>189382.65000000023</v>
      </c>
      <c r="T13" s="21">
        <v>26738.936353500041</v>
      </c>
      <c r="U13" s="22">
        <v>19162.676300000003</v>
      </c>
      <c r="V13" s="20">
        <v>159799.02499999991</v>
      </c>
      <c r="W13" s="21">
        <v>22562.024339749983</v>
      </c>
      <c r="X13" s="22">
        <v>15598.605171999989</v>
      </c>
      <c r="Y13" s="20">
        <v>117205.84999999998</v>
      </c>
      <c r="Z13" s="21">
        <v>16548.293961499989</v>
      </c>
      <c r="AA13" s="22">
        <v>11281.115828750002</v>
      </c>
      <c r="AB13" s="20">
        <v>85182.299999999988</v>
      </c>
      <c r="AC13" s="21">
        <v>12026.888936999991</v>
      </c>
      <c r="AD13" s="22">
        <v>8169.1549214999932</v>
      </c>
      <c r="AE13" s="20">
        <v>95844.224999999904</v>
      </c>
      <c r="AF13" s="21">
        <v>10149.90342749999</v>
      </c>
      <c r="AG13" s="22">
        <v>5447.377988250003</v>
      </c>
      <c r="AH13" s="20">
        <v>92052.449999999968</v>
      </c>
      <c r="AI13" s="21">
        <v>9748.3544549999915</v>
      </c>
      <c r="AJ13" s="22">
        <v>5162.9920760000059</v>
      </c>
      <c r="AK13" s="20">
        <v>104506.22500000011</v>
      </c>
      <c r="AL13" s="21">
        <v>11067.209227500009</v>
      </c>
      <c r="AM13" s="22">
        <v>5899.4930617499995</v>
      </c>
      <c r="AN13" s="20">
        <v>141384.77499999999</v>
      </c>
      <c r="AO13" s="21">
        <v>14972.647672500005</v>
      </c>
      <c r="AP13" s="22">
        <v>8258.9056323750065</v>
      </c>
      <c r="AQ13" s="20">
        <v>170480.3</v>
      </c>
      <c r="AR13" s="21">
        <v>18053.86377</v>
      </c>
      <c r="AS13" s="22">
        <v>10334.98782</v>
      </c>
      <c r="AT13" s="20">
        <v>197950.24999999997</v>
      </c>
      <c r="AU13" s="21">
        <v>20962.931474999961</v>
      </c>
      <c r="AV13" s="22">
        <v>13256.240102999993</v>
      </c>
    </row>
    <row r="14" spans="1:48" x14ac:dyDescent="0.25">
      <c r="A14" s="15">
        <v>11</v>
      </c>
      <c r="B14" s="16" t="s">
        <v>570</v>
      </c>
      <c r="C14" s="122">
        <v>36</v>
      </c>
      <c r="D14" s="74">
        <v>0.56999999999999995</v>
      </c>
      <c r="E14" s="74" t="s">
        <v>207</v>
      </c>
      <c r="F14" s="69">
        <v>40498</v>
      </c>
      <c r="G14" s="69">
        <v>40498</v>
      </c>
      <c r="H14" s="67" t="s">
        <v>211</v>
      </c>
      <c r="I14" s="65">
        <f t="shared" si="0"/>
        <v>3627924.1799999974</v>
      </c>
      <c r="J14" s="17">
        <f t="shared" si="1"/>
        <v>434281.269073</v>
      </c>
      <c r="K14" s="18">
        <f t="shared" si="3"/>
        <v>0.1197051667912752</v>
      </c>
      <c r="L14" s="11">
        <f t="shared" si="2"/>
        <v>265724.57811325003</v>
      </c>
      <c r="M14" s="20">
        <v>393841.07499999966</v>
      </c>
      <c r="N14" s="21">
        <v>53396.972948499999</v>
      </c>
      <c r="O14" s="22">
        <v>31360.96583999999</v>
      </c>
      <c r="P14" s="20">
        <v>369886.42499999941</v>
      </c>
      <c r="Q14" s="21">
        <v>50149.201501500043</v>
      </c>
      <c r="R14" s="22">
        <v>32660.263388500025</v>
      </c>
      <c r="S14" s="20">
        <v>387409.89999999979</v>
      </c>
      <c r="T14" s="21">
        <v>52525.034241999965</v>
      </c>
      <c r="U14" s="22">
        <v>36946.67660325006</v>
      </c>
      <c r="V14" s="20">
        <v>325481.97499999992</v>
      </c>
      <c r="W14" s="21">
        <v>44128.846170499957</v>
      </c>
      <c r="X14" s="22">
        <v>29812.250281000008</v>
      </c>
      <c r="Y14" s="20">
        <v>258205.0500000001</v>
      </c>
      <c r="Z14" s="21">
        <v>35007.440679000028</v>
      </c>
      <c r="AA14" s="22">
        <v>23491.918988749989</v>
      </c>
      <c r="AB14" s="20">
        <v>193699.02499999956</v>
      </c>
      <c r="AC14" s="21">
        <v>26261.713809500045</v>
      </c>
      <c r="AD14" s="22">
        <v>17293.493018749989</v>
      </c>
      <c r="AE14" s="20">
        <v>204170.09999999969</v>
      </c>
      <c r="AF14" s="21">
        <v>20762.057468999988</v>
      </c>
      <c r="AG14" s="22">
        <v>10726.028568499993</v>
      </c>
      <c r="AH14" s="20">
        <v>196015.95</v>
      </c>
      <c r="AI14" s="21">
        <v>19932.861955499975</v>
      </c>
      <c r="AJ14" s="22">
        <v>9984.6334710000156</v>
      </c>
      <c r="AK14" s="20">
        <v>227753.55000000016</v>
      </c>
      <c r="AL14" s="21">
        <v>23160.258499499978</v>
      </c>
      <c r="AM14" s="22">
        <v>11713.119971500002</v>
      </c>
      <c r="AN14" s="20">
        <v>315315.8249999999</v>
      </c>
      <c r="AO14" s="21">
        <v>32064.466244250038</v>
      </c>
      <c r="AP14" s="22">
        <v>16849.757841999974</v>
      </c>
      <c r="AQ14" s="20">
        <v>368859.93</v>
      </c>
      <c r="AR14" s="21">
        <v>37509.365769999997</v>
      </c>
      <c r="AS14" s="22">
        <v>20778.947349999999</v>
      </c>
      <c r="AT14" s="20">
        <v>387285.37499999919</v>
      </c>
      <c r="AU14" s="21">
        <v>39383.049783750037</v>
      </c>
      <c r="AV14" s="22">
        <v>24106.522790000014</v>
      </c>
    </row>
    <row r="15" spans="1:48" x14ac:dyDescent="0.25">
      <c r="A15" s="15">
        <v>12</v>
      </c>
      <c r="B15" s="16" t="s">
        <v>562</v>
      </c>
      <c r="C15" s="122">
        <v>90</v>
      </c>
      <c r="D15" s="74">
        <v>0.99</v>
      </c>
      <c r="E15" s="74" t="s">
        <v>207</v>
      </c>
      <c r="F15" s="69">
        <v>41015</v>
      </c>
      <c r="G15" s="69">
        <v>41015</v>
      </c>
      <c r="H15" s="67" t="s">
        <v>661</v>
      </c>
      <c r="I15" s="65">
        <f t="shared" si="0"/>
        <v>7455560.1000000015</v>
      </c>
      <c r="J15" s="17">
        <f t="shared" si="1"/>
        <v>842123.29568800027</v>
      </c>
      <c r="K15" s="18">
        <f t="shared" si="3"/>
        <v>0.11295238511832265</v>
      </c>
      <c r="L15" s="11">
        <f t="shared" si="2"/>
        <v>496662.35436099989</v>
      </c>
      <c r="M15" s="20">
        <v>717985.29999999935</v>
      </c>
      <c r="N15" s="21">
        <v>92289.830462000114</v>
      </c>
      <c r="O15" s="22">
        <v>51670.584227999985</v>
      </c>
      <c r="P15" s="20">
        <v>585146.1</v>
      </c>
      <c r="Q15" s="21">
        <v>75214.679693999831</v>
      </c>
      <c r="R15" s="22">
        <v>47561.303424000005</v>
      </c>
      <c r="S15" s="20">
        <v>716909.60000000021</v>
      </c>
      <c r="T15" s="21">
        <v>92151.559984000342</v>
      </c>
      <c r="U15" s="22">
        <v>63416.714293999954</v>
      </c>
      <c r="V15" s="20">
        <v>679939.5</v>
      </c>
      <c r="W15" s="21">
        <v>87399.423329999772</v>
      </c>
      <c r="X15" s="22">
        <v>57710.118930999924</v>
      </c>
      <c r="Y15" s="20">
        <v>673192.49999999942</v>
      </c>
      <c r="Z15" s="21">
        <v>86532.163950000089</v>
      </c>
      <c r="AA15" s="22">
        <v>56483.661285999966</v>
      </c>
      <c r="AB15" s="20">
        <v>465381.19999999995</v>
      </c>
      <c r="AC15" s="21">
        <v>59820.099448000081</v>
      </c>
      <c r="AD15" s="22">
        <v>39097.585073000009</v>
      </c>
      <c r="AE15" s="20">
        <v>336380.19999999995</v>
      </c>
      <c r="AF15" s="21">
        <v>32430.41508199996</v>
      </c>
      <c r="AG15" s="22">
        <v>15869.169524999992</v>
      </c>
      <c r="AH15" s="20">
        <v>559541.60000000102</v>
      </c>
      <c r="AI15" s="21">
        <v>53945.405656000017</v>
      </c>
      <c r="AJ15" s="22">
        <v>25618.486660000013</v>
      </c>
      <c r="AK15" s="20">
        <v>628656.00000000081</v>
      </c>
      <c r="AL15" s="21">
        <v>60608.724959999949</v>
      </c>
      <c r="AM15" s="22">
        <v>29433.432099000001</v>
      </c>
      <c r="AN15" s="20">
        <v>687786.8000000004</v>
      </c>
      <c r="AO15" s="21">
        <v>66309.525388000024</v>
      </c>
      <c r="AP15" s="22">
        <v>33423.328978000012</v>
      </c>
      <c r="AQ15" s="20">
        <v>692124.9</v>
      </c>
      <c r="AR15" s="21">
        <v>66727.761610000001</v>
      </c>
      <c r="AS15" s="22">
        <v>35393.685790000003</v>
      </c>
      <c r="AT15" s="20">
        <v>712516.39999999909</v>
      </c>
      <c r="AU15" s="21">
        <v>68693.706124000193</v>
      </c>
      <c r="AV15" s="22">
        <v>40984.284073000032</v>
      </c>
    </row>
    <row r="16" spans="1:48" x14ac:dyDescent="0.25">
      <c r="A16" s="15">
        <v>13</v>
      </c>
      <c r="B16" s="16" t="s">
        <v>566</v>
      </c>
      <c r="C16" s="122">
        <v>89</v>
      </c>
      <c r="D16" s="74">
        <v>0.99</v>
      </c>
      <c r="E16" s="74" t="s">
        <v>207</v>
      </c>
      <c r="F16" s="69">
        <v>41061</v>
      </c>
      <c r="G16" s="69">
        <v>41061</v>
      </c>
      <c r="H16" s="67" t="s">
        <v>654</v>
      </c>
      <c r="I16" s="65">
        <f t="shared" si="0"/>
        <v>6982324.799999997</v>
      </c>
      <c r="J16" s="17">
        <f t="shared" si="1"/>
        <v>796769.66473800014</v>
      </c>
      <c r="K16" s="18">
        <f t="shared" si="3"/>
        <v>0.11411237482650484</v>
      </c>
      <c r="L16" s="11">
        <f t="shared" si="2"/>
        <v>473290.10028349998</v>
      </c>
      <c r="M16" s="20">
        <v>630941.10000000068</v>
      </c>
      <c r="N16" s="21">
        <v>83101.252281000227</v>
      </c>
      <c r="O16" s="22">
        <v>47891.087541000044</v>
      </c>
      <c r="P16" s="20">
        <v>621999.89999999793</v>
      </c>
      <c r="Q16" s="21">
        <v>81923.606829000215</v>
      </c>
      <c r="R16" s="22">
        <v>52642.252928999987</v>
      </c>
      <c r="S16" s="20">
        <v>494465.09999999945</v>
      </c>
      <c r="T16" s="21">
        <v>65125.998321000036</v>
      </c>
      <c r="U16" s="22">
        <v>44275.615868999987</v>
      </c>
      <c r="V16" s="20">
        <v>565269</v>
      </c>
      <c r="W16" s="21">
        <v>74451.579989999984</v>
      </c>
      <c r="X16" s="22">
        <v>49634.754585000002</v>
      </c>
      <c r="Y16" s="20">
        <v>365302.19999999914</v>
      </c>
      <c r="Z16" s="21">
        <v>48113.952761999994</v>
      </c>
      <c r="AA16" s="22">
        <v>32942.74031699996</v>
      </c>
      <c r="AB16" s="20">
        <v>573028.50000000081</v>
      </c>
      <c r="AC16" s="21">
        <v>75473.583735000007</v>
      </c>
      <c r="AD16" s="22">
        <v>50623.93950600001</v>
      </c>
      <c r="AE16" s="20">
        <v>602368.19999999995</v>
      </c>
      <c r="AF16" s="21">
        <v>59501.930795999979</v>
      </c>
      <c r="AG16" s="22">
        <v>29846.203421999995</v>
      </c>
      <c r="AH16" s="20">
        <v>544192.49999999919</v>
      </c>
      <c r="AI16" s="21">
        <v>53755.33514999989</v>
      </c>
      <c r="AJ16" s="22">
        <v>26188.588083000006</v>
      </c>
      <c r="AK16" s="20">
        <v>650639.40000000107</v>
      </c>
      <c r="AL16" s="21">
        <v>64270.159932000053</v>
      </c>
      <c r="AM16" s="22">
        <v>32228.876997000007</v>
      </c>
      <c r="AN16" s="20">
        <v>533545.20000000019</v>
      </c>
      <c r="AO16" s="21">
        <v>52703.594855999996</v>
      </c>
      <c r="AP16" s="22">
        <v>27472.280827499992</v>
      </c>
      <c r="AQ16" s="20">
        <v>687783</v>
      </c>
      <c r="AR16" s="21">
        <v>67939.204740000001</v>
      </c>
      <c r="AS16" s="22">
        <v>36724.483610000003</v>
      </c>
      <c r="AT16" s="20">
        <v>712790.69999999832</v>
      </c>
      <c r="AU16" s="21">
        <v>70409.46534599975</v>
      </c>
      <c r="AV16" s="22">
        <v>42819.276596999996</v>
      </c>
    </row>
    <row r="17" spans="1:48" x14ac:dyDescent="0.25">
      <c r="A17" s="15">
        <v>14</v>
      </c>
      <c r="B17" s="16" t="s">
        <v>176</v>
      </c>
      <c r="C17" s="122">
        <v>91</v>
      </c>
      <c r="D17" s="74">
        <v>1.698</v>
      </c>
      <c r="E17" s="74" t="s">
        <v>207</v>
      </c>
      <c r="F17" s="69">
        <v>41347</v>
      </c>
      <c r="G17" s="69">
        <v>41347</v>
      </c>
      <c r="H17" s="67" t="s">
        <v>716</v>
      </c>
      <c r="I17" s="65">
        <f t="shared" si="0"/>
        <v>5223344.3999999994</v>
      </c>
      <c r="J17" s="17">
        <f t="shared" si="1"/>
        <v>582264.18751799839</v>
      </c>
      <c r="K17" s="18">
        <f t="shared" si="3"/>
        <v>0.11147344362703682</v>
      </c>
      <c r="L17" s="11">
        <f t="shared" si="2"/>
        <v>344756.92105800007</v>
      </c>
      <c r="M17" s="20">
        <v>1095973.5000000021</v>
      </c>
      <c r="N17" s="21">
        <v>129938.6181599993</v>
      </c>
      <c r="O17" s="22">
        <v>67385.077001999933</v>
      </c>
      <c r="P17" s="20">
        <v>1060659.8999999973</v>
      </c>
      <c r="Q17" s="21">
        <v>125751.83774400011</v>
      </c>
      <c r="R17" s="22">
        <v>75564.81458399992</v>
      </c>
      <c r="S17" s="20">
        <v>1004878.4999999981</v>
      </c>
      <c r="T17" s="21">
        <v>119138.39496000002</v>
      </c>
      <c r="U17" s="22">
        <v>78917.171529000043</v>
      </c>
      <c r="V17" s="20">
        <v>572386.49999999953</v>
      </c>
      <c r="W17" s="21">
        <v>67862.143440000014</v>
      </c>
      <c r="X17" s="22">
        <v>42861.875904</v>
      </c>
      <c r="Y17" s="20">
        <v>312855.90000000014</v>
      </c>
      <c r="Z17" s="21">
        <v>37092.195503999959</v>
      </c>
      <c r="AA17" s="22">
        <v>23482.116939000003</v>
      </c>
      <c r="AB17" s="20">
        <v>0</v>
      </c>
      <c r="AC17" s="21">
        <v>0</v>
      </c>
      <c r="AD17" s="22">
        <v>0</v>
      </c>
      <c r="AE17" s="20">
        <v>0</v>
      </c>
      <c r="AF17" s="21">
        <v>0</v>
      </c>
      <c r="AG17" s="22">
        <v>0</v>
      </c>
      <c r="AH17" s="20">
        <v>0</v>
      </c>
      <c r="AI17" s="21">
        <v>0</v>
      </c>
      <c r="AJ17" s="22">
        <v>0</v>
      </c>
      <c r="AK17" s="20">
        <v>0</v>
      </c>
      <c r="AL17" s="21">
        <v>0</v>
      </c>
      <c r="AM17" s="22">
        <v>0</v>
      </c>
      <c r="AN17" s="20">
        <v>0</v>
      </c>
      <c r="AO17" s="21">
        <v>0</v>
      </c>
      <c r="AP17" s="22">
        <v>0</v>
      </c>
      <c r="AQ17" s="20">
        <v>0</v>
      </c>
      <c r="AR17" s="21">
        <v>0</v>
      </c>
      <c r="AS17" s="22">
        <v>0</v>
      </c>
      <c r="AT17" s="20">
        <v>1176590.1000000024</v>
      </c>
      <c r="AU17" s="21">
        <v>102480.99770999902</v>
      </c>
      <c r="AV17" s="22">
        <v>56545.865100000141</v>
      </c>
    </row>
    <row r="18" spans="1:48" x14ac:dyDescent="0.25">
      <c r="A18" s="15">
        <v>15</v>
      </c>
      <c r="B18" s="16" t="s">
        <v>571</v>
      </c>
      <c r="C18" s="122">
        <v>94</v>
      </c>
      <c r="D18" s="74">
        <v>0.2</v>
      </c>
      <c r="E18" s="74" t="s">
        <v>207</v>
      </c>
      <c r="F18" s="69">
        <v>40262</v>
      </c>
      <c r="G18" s="69">
        <v>40262</v>
      </c>
      <c r="H18" s="67" t="s">
        <v>212</v>
      </c>
      <c r="I18" s="65">
        <f t="shared" si="0"/>
        <v>0</v>
      </c>
      <c r="J18" s="17">
        <f t="shared" si="1"/>
        <v>0</v>
      </c>
      <c r="K18" s="18" t="e">
        <f t="shared" si="3"/>
        <v>#DIV/0!</v>
      </c>
      <c r="L18" s="11">
        <f t="shared" si="2"/>
        <v>0</v>
      </c>
      <c r="M18" s="20">
        <v>0</v>
      </c>
      <c r="N18" s="21">
        <v>0</v>
      </c>
      <c r="O18" s="22">
        <v>0</v>
      </c>
      <c r="P18" s="20">
        <v>0</v>
      </c>
      <c r="Q18" s="21">
        <v>0</v>
      </c>
      <c r="R18" s="22">
        <v>0</v>
      </c>
      <c r="S18" s="20">
        <v>0</v>
      </c>
      <c r="T18" s="21">
        <v>0</v>
      </c>
      <c r="U18" s="22">
        <v>0</v>
      </c>
      <c r="V18" s="20">
        <v>0</v>
      </c>
      <c r="W18" s="21">
        <v>0</v>
      </c>
      <c r="X18" s="22">
        <v>0</v>
      </c>
      <c r="Y18" s="20">
        <v>0</v>
      </c>
      <c r="Z18" s="21">
        <v>0</v>
      </c>
      <c r="AA18" s="22">
        <v>0</v>
      </c>
      <c r="AB18" s="20">
        <v>0</v>
      </c>
      <c r="AC18" s="21">
        <v>0</v>
      </c>
      <c r="AD18" s="22">
        <v>0</v>
      </c>
      <c r="AE18" s="20">
        <v>0</v>
      </c>
      <c r="AF18" s="21">
        <v>0</v>
      </c>
      <c r="AG18" s="22">
        <v>0</v>
      </c>
      <c r="AH18" s="20">
        <v>0</v>
      </c>
      <c r="AI18" s="21">
        <v>0</v>
      </c>
      <c r="AJ18" s="22">
        <v>0</v>
      </c>
      <c r="AK18" s="20">
        <v>0</v>
      </c>
      <c r="AL18" s="21">
        <v>0</v>
      </c>
      <c r="AM18" s="22">
        <v>0</v>
      </c>
      <c r="AN18" s="20">
        <v>0</v>
      </c>
      <c r="AO18" s="21">
        <v>0</v>
      </c>
      <c r="AP18" s="22">
        <v>0</v>
      </c>
      <c r="AQ18" s="20">
        <v>0</v>
      </c>
      <c r="AR18" s="21">
        <v>0</v>
      </c>
      <c r="AS18" s="22">
        <v>0</v>
      </c>
      <c r="AT18" s="20">
        <v>0</v>
      </c>
      <c r="AU18" s="21">
        <v>0</v>
      </c>
      <c r="AV18" s="22">
        <v>0</v>
      </c>
    </row>
    <row r="19" spans="1:48" x14ac:dyDescent="0.25">
      <c r="A19" s="15">
        <v>16</v>
      </c>
      <c r="B19" s="16" t="s">
        <v>177</v>
      </c>
      <c r="C19" s="122">
        <v>97</v>
      </c>
      <c r="D19" s="74">
        <v>0.24</v>
      </c>
      <c r="E19" s="74" t="s">
        <v>207</v>
      </c>
      <c r="F19" s="69">
        <v>41551</v>
      </c>
      <c r="G19" s="69">
        <v>41551</v>
      </c>
      <c r="H19" s="67" t="s">
        <v>444</v>
      </c>
      <c r="I19" s="65">
        <f t="shared" si="0"/>
        <v>772055.44000000041</v>
      </c>
      <c r="J19" s="17">
        <f t="shared" si="1"/>
        <v>98004.570580800035</v>
      </c>
      <c r="K19" s="18">
        <f t="shared" si="3"/>
        <v>0.12693980963439619</v>
      </c>
      <c r="L19" s="11">
        <f t="shared" si="2"/>
        <v>62401.992200899971</v>
      </c>
      <c r="M19" s="20">
        <v>141060.34000000014</v>
      </c>
      <c r="N19" s="21">
        <v>19916.309404600004</v>
      </c>
      <c r="O19" s="22">
        <v>11935.218831799997</v>
      </c>
      <c r="P19" s="20">
        <v>127379.88000000005</v>
      </c>
      <c r="Q19" s="21">
        <v>17984.765257200033</v>
      </c>
      <c r="R19" s="22">
        <v>11929.990784799991</v>
      </c>
      <c r="S19" s="20">
        <v>123957.38000000003</v>
      </c>
      <c r="T19" s="21">
        <v>17501.542482199973</v>
      </c>
      <c r="U19" s="22">
        <v>12464.821350599992</v>
      </c>
      <c r="V19" s="20">
        <v>67899.920000000042</v>
      </c>
      <c r="W19" s="21">
        <v>9586.7897048000159</v>
      </c>
      <c r="X19" s="22">
        <v>6594.724770199995</v>
      </c>
      <c r="Y19" s="20">
        <v>0</v>
      </c>
      <c r="Z19" s="21">
        <v>0</v>
      </c>
      <c r="AA19" s="22">
        <v>0</v>
      </c>
      <c r="AB19" s="20">
        <v>0</v>
      </c>
      <c r="AC19" s="21">
        <v>0</v>
      </c>
      <c r="AD19" s="22">
        <v>0</v>
      </c>
      <c r="AE19" s="20">
        <v>0</v>
      </c>
      <c r="AF19" s="21">
        <v>0</v>
      </c>
      <c r="AG19" s="22">
        <v>0</v>
      </c>
      <c r="AH19" s="20">
        <v>0</v>
      </c>
      <c r="AI19" s="21">
        <v>0</v>
      </c>
      <c r="AJ19" s="22">
        <v>0</v>
      </c>
      <c r="AK19" s="20">
        <v>0</v>
      </c>
      <c r="AL19" s="21">
        <v>0</v>
      </c>
      <c r="AM19" s="22">
        <v>0</v>
      </c>
      <c r="AN19" s="20">
        <v>76765.660000000047</v>
      </c>
      <c r="AO19" s="21">
        <v>8129.4833940000017</v>
      </c>
      <c r="AP19" s="22">
        <v>4469.2043909000013</v>
      </c>
      <c r="AQ19" s="20">
        <v>106514.34</v>
      </c>
      <c r="AR19" s="21">
        <v>11279.86861</v>
      </c>
      <c r="AS19" s="22">
        <v>6411.7507960000003</v>
      </c>
      <c r="AT19" s="20">
        <v>128477.92000000011</v>
      </c>
      <c r="AU19" s="21">
        <v>13605.811728000008</v>
      </c>
      <c r="AV19" s="22">
        <v>8596.2812765999952</v>
      </c>
    </row>
    <row r="20" spans="1:48" x14ac:dyDescent="0.25">
      <c r="A20" s="15">
        <v>17</v>
      </c>
      <c r="B20" s="16" t="s">
        <v>178</v>
      </c>
      <c r="C20" s="122">
        <v>110</v>
      </c>
      <c r="D20" s="74">
        <v>0.6</v>
      </c>
      <c r="E20" s="74" t="s">
        <v>207</v>
      </c>
      <c r="F20" s="69">
        <v>41414</v>
      </c>
      <c r="G20" s="69">
        <v>41414</v>
      </c>
      <c r="H20" s="67" t="s">
        <v>445</v>
      </c>
      <c r="I20" s="65">
        <f t="shared" si="0"/>
        <v>1924204.2999999998</v>
      </c>
      <c r="J20" s="17">
        <f t="shared" si="1"/>
        <v>235629.76024800009</v>
      </c>
      <c r="K20" s="18">
        <f t="shared" si="3"/>
        <v>0.12245568739660342</v>
      </c>
      <c r="L20" s="11">
        <f t="shared" si="2"/>
        <v>150279.54417650006</v>
      </c>
      <c r="M20" s="20">
        <v>142779.80000000005</v>
      </c>
      <c r="N20" s="21">
        <v>19358.085284000001</v>
      </c>
      <c r="O20" s="22">
        <v>10960.703074000003</v>
      </c>
      <c r="P20" s="20">
        <v>373790</v>
      </c>
      <c r="Q20" s="21">
        <v>50678.448200000079</v>
      </c>
      <c r="R20" s="22">
        <v>33003.795980000046</v>
      </c>
      <c r="S20" s="20">
        <v>434334.29999999958</v>
      </c>
      <c r="T20" s="21">
        <v>58887.044394000004</v>
      </c>
      <c r="U20" s="22">
        <v>41476.670938000003</v>
      </c>
      <c r="V20" s="20">
        <v>228128.80000000002</v>
      </c>
      <c r="W20" s="21">
        <v>30929.70270399997</v>
      </c>
      <c r="X20" s="22">
        <v>21071.100490000008</v>
      </c>
      <c r="Y20" s="20">
        <v>0</v>
      </c>
      <c r="Z20" s="21">
        <v>0</v>
      </c>
      <c r="AA20" s="22">
        <v>0</v>
      </c>
      <c r="AB20" s="20">
        <v>0</v>
      </c>
      <c r="AC20" s="21">
        <v>0</v>
      </c>
      <c r="AD20" s="22">
        <v>0</v>
      </c>
      <c r="AE20" s="20">
        <v>0</v>
      </c>
      <c r="AF20" s="21">
        <v>0</v>
      </c>
      <c r="AG20" s="22">
        <v>0</v>
      </c>
      <c r="AH20" s="20">
        <v>0</v>
      </c>
      <c r="AI20" s="21">
        <v>0</v>
      </c>
      <c r="AJ20" s="22">
        <v>0</v>
      </c>
      <c r="AK20" s="20">
        <v>0</v>
      </c>
      <c r="AL20" s="21">
        <v>0</v>
      </c>
      <c r="AM20" s="22">
        <v>0</v>
      </c>
      <c r="AN20" s="20">
        <v>270093.89999999991</v>
      </c>
      <c r="AO20" s="128">
        <v>27465.848690999996</v>
      </c>
      <c r="AP20" s="129">
        <v>14295.934581499996</v>
      </c>
      <c r="AQ20" s="127">
        <v>81762.7</v>
      </c>
      <c r="AR20" s="128">
        <v>8314.4489630000007</v>
      </c>
      <c r="AS20" s="129">
        <v>4938.0961559999996</v>
      </c>
      <c r="AT20" s="127">
        <v>393314.80000000016</v>
      </c>
      <c r="AU20" s="21">
        <v>39996.182012000056</v>
      </c>
      <c r="AV20" s="22">
        <v>24533.242956999999</v>
      </c>
    </row>
    <row r="21" spans="1:48" x14ac:dyDescent="0.25">
      <c r="A21" s="15">
        <v>18</v>
      </c>
      <c r="B21" s="16" t="s">
        <v>179</v>
      </c>
      <c r="C21" s="122">
        <v>379</v>
      </c>
      <c r="D21" s="74">
        <v>0.99</v>
      </c>
      <c r="E21" s="74" t="s">
        <v>207</v>
      </c>
      <c r="F21" s="76">
        <v>41885</v>
      </c>
      <c r="G21" s="76">
        <v>41885</v>
      </c>
      <c r="H21" s="67" t="s">
        <v>446</v>
      </c>
      <c r="I21" s="65">
        <f t="shared" si="0"/>
        <v>4322620.790000001</v>
      </c>
      <c r="J21" s="17">
        <f t="shared" si="1"/>
        <v>506096.96024059958</v>
      </c>
      <c r="K21" s="18">
        <f t="shared" si="3"/>
        <v>0.11708104523334777</v>
      </c>
      <c r="L21" s="11">
        <f t="shared" si="2"/>
        <v>307429.07328225003</v>
      </c>
      <c r="M21" s="20">
        <v>704827.71000000066</v>
      </c>
      <c r="N21" s="21">
        <v>92832.857684099814</v>
      </c>
      <c r="O21" s="22">
        <v>52950.026930400003</v>
      </c>
      <c r="P21" s="20">
        <v>620766.37999999977</v>
      </c>
      <c r="Q21" s="21">
        <v>81761.139909799982</v>
      </c>
      <c r="R21" s="22">
        <v>52121.079245999957</v>
      </c>
      <c r="S21" s="20">
        <v>676601.23999999964</v>
      </c>
      <c r="T21" s="21">
        <v>89115.149320399811</v>
      </c>
      <c r="U21" s="22">
        <v>62004.70066100001</v>
      </c>
      <c r="V21" s="20">
        <v>370425.07999999943</v>
      </c>
      <c r="W21" s="21">
        <v>48788.687286800057</v>
      </c>
      <c r="X21" s="22">
        <v>32353.094256500011</v>
      </c>
      <c r="Y21" s="20">
        <v>24238.45</v>
      </c>
      <c r="Z21" s="21">
        <v>3192.4462494999989</v>
      </c>
      <c r="AA21" s="22">
        <v>2182.3333228999995</v>
      </c>
      <c r="AB21" s="20">
        <v>5463.6</v>
      </c>
      <c r="AC21" s="21">
        <v>719.61075599999981</v>
      </c>
      <c r="AD21" s="22">
        <v>463.95051249999995</v>
      </c>
      <c r="AE21" s="20">
        <v>0</v>
      </c>
      <c r="AF21" s="21">
        <v>0</v>
      </c>
      <c r="AG21" s="22">
        <v>0</v>
      </c>
      <c r="AH21" s="20">
        <v>0</v>
      </c>
      <c r="AI21" s="21">
        <v>0</v>
      </c>
      <c r="AJ21" s="22">
        <v>0</v>
      </c>
      <c r="AK21" s="20">
        <v>0</v>
      </c>
      <c r="AL21" s="21">
        <v>0</v>
      </c>
      <c r="AM21" s="22">
        <v>0</v>
      </c>
      <c r="AN21" s="20">
        <v>562578.5700000003</v>
      </c>
      <c r="AO21" s="128">
        <v>55571.511144599994</v>
      </c>
      <c r="AP21" s="129">
        <v>28383.448709150052</v>
      </c>
      <c r="AQ21" s="127">
        <v>655250.03</v>
      </c>
      <c r="AR21" s="128">
        <v>64725.597959999999</v>
      </c>
      <c r="AS21" s="129">
        <v>34831.428630000002</v>
      </c>
      <c r="AT21" s="127">
        <v>702469.73</v>
      </c>
      <c r="AU21" s="21">
        <v>69389.959929400036</v>
      </c>
      <c r="AV21" s="22">
        <v>42139.011013800009</v>
      </c>
    </row>
    <row r="22" spans="1:48" x14ac:dyDescent="0.25">
      <c r="A22" s="15">
        <v>19</v>
      </c>
      <c r="B22" s="16" t="s">
        <v>180</v>
      </c>
      <c r="C22" s="122">
        <v>380</v>
      </c>
      <c r="D22" s="74">
        <v>0.99</v>
      </c>
      <c r="E22" s="74" t="s">
        <v>207</v>
      </c>
      <c r="F22" s="76">
        <v>41885</v>
      </c>
      <c r="G22" s="76">
        <v>41885</v>
      </c>
      <c r="H22" s="67" t="s">
        <v>447</v>
      </c>
      <c r="I22" s="65">
        <f t="shared" si="0"/>
        <v>4255850.47</v>
      </c>
      <c r="J22" s="17">
        <f t="shared" si="1"/>
        <v>504110.58202449972</v>
      </c>
      <c r="K22" s="18">
        <f t="shared" si="3"/>
        <v>0.11845119690600872</v>
      </c>
      <c r="L22" s="11">
        <f t="shared" si="2"/>
        <v>310561.08213599992</v>
      </c>
      <c r="M22" s="20">
        <v>680004.52999999945</v>
      </c>
      <c r="N22" s="21">
        <v>89563.396646299865</v>
      </c>
      <c r="O22" s="22">
        <v>51275.769135099988</v>
      </c>
      <c r="P22" s="20">
        <v>656872.35000000021</v>
      </c>
      <c r="Q22" s="21">
        <v>86516.657218499968</v>
      </c>
      <c r="R22" s="22">
        <v>55472.657226300027</v>
      </c>
      <c r="S22" s="20">
        <v>722031.19000000053</v>
      </c>
      <c r="T22" s="21">
        <v>95098.728034899934</v>
      </c>
      <c r="U22" s="22">
        <v>66149.869591099967</v>
      </c>
      <c r="V22" s="20">
        <v>477030.26999999973</v>
      </c>
      <c r="W22" s="21">
        <v>62829.656861699972</v>
      </c>
      <c r="X22" s="22">
        <v>42436.633519299925</v>
      </c>
      <c r="Y22" s="20">
        <v>1038.94</v>
      </c>
      <c r="Z22" s="21">
        <v>136.83878739999997</v>
      </c>
      <c r="AA22" s="22">
        <v>88.714359799999968</v>
      </c>
      <c r="AB22" s="20">
        <v>5314.6299999999992</v>
      </c>
      <c r="AC22" s="21">
        <v>699.98991729999989</v>
      </c>
      <c r="AD22" s="22">
        <v>451.38041469999985</v>
      </c>
      <c r="AE22" s="20">
        <v>0</v>
      </c>
      <c r="AF22" s="21">
        <v>0</v>
      </c>
      <c r="AG22" s="22">
        <v>0</v>
      </c>
      <c r="AH22" s="20">
        <v>0</v>
      </c>
      <c r="AI22" s="21">
        <v>0</v>
      </c>
      <c r="AJ22" s="22">
        <v>0</v>
      </c>
      <c r="AK22" s="20">
        <v>0</v>
      </c>
      <c r="AL22" s="21">
        <v>0</v>
      </c>
      <c r="AM22" s="22">
        <v>0</v>
      </c>
      <c r="AN22" s="20">
        <v>364731.85000000009</v>
      </c>
      <c r="AO22" s="128">
        <v>36028.212143000004</v>
      </c>
      <c r="AP22" s="129">
        <v>18146.62665300001</v>
      </c>
      <c r="AQ22" s="127">
        <v>632589.78</v>
      </c>
      <c r="AR22" s="128">
        <v>62487.21847</v>
      </c>
      <c r="AS22" s="129">
        <v>33735.512690000003</v>
      </c>
      <c r="AT22" s="127">
        <v>716236.9299999997</v>
      </c>
      <c r="AU22" s="21">
        <v>70749.883945400012</v>
      </c>
      <c r="AV22" s="22">
        <v>42803.918546699999</v>
      </c>
    </row>
    <row r="23" spans="1:48" x14ac:dyDescent="0.25">
      <c r="A23" s="15">
        <v>20</v>
      </c>
      <c r="B23" s="16" t="s">
        <v>181</v>
      </c>
      <c r="C23" s="122">
        <v>381</v>
      </c>
      <c r="D23" s="74">
        <v>0.99</v>
      </c>
      <c r="E23" s="74" t="s">
        <v>207</v>
      </c>
      <c r="F23" s="76">
        <v>41885</v>
      </c>
      <c r="G23" s="76">
        <v>41885</v>
      </c>
      <c r="H23" s="67" t="s">
        <v>448</v>
      </c>
      <c r="I23" s="65">
        <f t="shared" si="0"/>
        <v>4268363.7399999984</v>
      </c>
      <c r="J23" s="17">
        <f t="shared" si="1"/>
        <v>503111.44170160004</v>
      </c>
      <c r="K23" s="18">
        <f t="shared" si="3"/>
        <v>0.11786986122733772</v>
      </c>
      <c r="L23" s="11">
        <f t="shared" si="2"/>
        <v>307915.45754389995</v>
      </c>
      <c r="M23" s="20">
        <v>682644.78999999934</v>
      </c>
      <c r="N23" s="21">
        <v>89911.145290900036</v>
      </c>
      <c r="O23" s="22">
        <v>51222.009235100006</v>
      </c>
      <c r="P23" s="20">
        <v>653204.99999999977</v>
      </c>
      <c r="Q23" s="21">
        <v>86033.630550000031</v>
      </c>
      <c r="R23" s="22">
        <v>55160.311170399982</v>
      </c>
      <c r="S23" s="20">
        <v>720326.9300000004</v>
      </c>
      <c r="T23" s="21">
        <v>94874.259950299936</v>
      </c>
      <c r="U23" s="22">
        <v>65988.273910299991</v>
      </c>
      <c r="V23" s="20">
        <v>416314.35000000003</v>
      </c>
      <c r="W23" s="21">
        <v>54832.763038499994</v>
      </c>
      <c r="X23" s="22">
        <v>36929.148479600008</v>
      </c>
      <c r="Y23" s="20">
        <v>965.93999999999994</v>
      </c>
      <c r="Z23" s="21">
        <v>127.22395739999999</v>
      </c>
      <c r="AA23" s="22">
        <v>82.445969799999972</v>
      </c>
      <c r="AB23" s="20">
        <v>957.55</v>
      </c>
      <c r="AC23" s="21">
        <v>126.11891049999998</v>
      </c>
      <c r="AD23" s="22">
        <v>72.962441099999992</v>
      </c>
      <c r="AE23" s="20">
        <v>0</v>
      </c>
      <c r="AF23" s="21">
        <v>0</v>
      </c>
      <c r="AG23" s="22">
        <v>0</v>
      </c>
      <c r="AH23" s="20">
        <v>0</v>
      </c>
      <c r="AI23" s="21">
        <v>0</v>
      </c>
      <c r="AJ23" s="22">
        <v>0</v>
      </c>
      <c r="AK23" s="20">
        <v>0</v>
      </c>
      <c r="AL23" s="21">
        <v>0</v>
      </c>
      <c r="AM23" s="22">
        <v>0</v>
      </c>
      <c r="AN23" s="20">
        <v>420361.77000000008</v>
      </c>
      <c r="AO23" s="128">
        <v>41523.335640600024</v>
      </c>
      <c r="AP23" s="129">
        <v>20511.796676800001</v>
      </c>
      <c r="AQ23" s="127">
        <v>672786.88</v>
      </c>
      <c r="AR23" s="128">
        <v>66457.888009999995</v>
      </c>
      <c r="AS23" s="129">
        <v>35937.009429999998</v>
      </c>
      <c r="AT23" s="127">
        <v>700800.52999999968</v>
      </c>
      <c r="AU23" s="21">
        <v>69225.0763534</v>
      </c>
      <c r="AV23" s="22">
        <v>42011.500230799975</v>
      </c>
    </row>
    <row r="24" spans="1:48" x14ac:dyDescent="0.25">
      <c r="A24" s="15">
        <v>21</v>
      </c>
      <c r="B24" s="16" t="s">
        <v>657</v>
      </c>
      <c r="C24" s="122">
        <v>2</v>
      </c>
      <c r="D24" s="74">
        <v>3.9159999999999999</v>
      </c>
      <c r="E24" s="74" t="s">
        <v>207</v>
      </c>
      <c r="F24" s="69">
        <v>40046</v>
      </c>
      <c r="G24" s="69">
        <v>40046</v>
      </c>
      <c r="H24" s="67" t="s">
        <v>208</v>
      </c>
      <c r="I24" s="65">
        <f t="shared" si="0"/>
        <v>17199834.600000009</v>
      </c>
      <c r="J24" s="17">
        <f t="shared" si="1"/>
        <v>1616861.6470140012</v>
      </c>
      <c r="K24" s="18">
        <f t="shared" si="3"/>
        <v>9.4004488102112344E-2</v>
      </c>
      <c r="L24" s="11">
        <f t="shared" si="2"/>
        <v>822859.82219700003</v>
      </c>
      <c r="M24" s="20">
        <v>2890980.5999999982</v>
      </c>
      <c r="N24" s="21">
        <v>278892.89848200121</v>
      </c>
      <c r="O24" s="22">
        <v>115336.09397399994</v>
      </c>
      <c r="P24" s="20">
        <v>2600240.400000005</v>
      </c>
      <c r="Q24" s="21">
        <v>250845.19138799966</v>
      </c>
      <c r="R24" s="22">
        <v>127829.89940399994</v>
      </c>
      <c r="S24" s="20">
        <v>2754269.7000000044</v>
      </c>
      <c r="T24" s="21">
        <v>265704.39795900037</v>
      </c>
      <c r="U24" s="22">
        <v>155736.22468800005</v>
      </c>
      <c r="V24" s="20">
        <v>2683847.700000003</v>
      </c>
      <c r="W24" s="21">
        <v>258910.78761899992</v>
      </c>
      <c r="X24" s="22">
        <v>142855.81740600007</v>
      </c>
      <c r="Y24" s="20">
        <v>2753437.4999999981</v>
      </c>
      <c r="Z24" s="21">
        <v>265624.11562499998</v>
      </c>
      <c r="AA24" s="22">
        <v>144080.76250199997</v>
      </c>
      <c r="AB24" s="20">
        <v>1859911.4999999993</v>
      </c>
      <c r="AC24" s="21">
        <v>179425.66240500007</v>
      </c>
      <c r="AD24" s="22">
        <v>100294.33048200011</v>
      </c>
      <c r="AE24" s="20">
        <v>0</v>
      </c>
      <c r="AF24" s="21">
        <v>0</v>
      </c>
      <c r="AG24" s="22">
        <v>0</v>
      </c>
      <c r="AH24" s="20">
        <v>1657147.1999999993</v>
      </c>
      <c r="AI24" s="21">
        <v>117458.59353600004</v>
      </c>
      <c r="AJ24" s="22">
        <v>36726.693740999959</v>
      </c>
      <c r="AK24" s="20">
        <v>0</v>
      </c>
      <c r="AL24" s="21">
        <v>0</v>
      </c>
      <c r="AM24" s="22">
        <v>0</v>
      </c>
      <c r="AN24" s="20">
        <v>0</v>
      </c>
      <c r="AO24" s="128">
        <v>0</v>
      </c>
      <c r="AP24" s="129">
        <v>0</v>
      </c>
      <c r="AQ24" s="127">
        <v>0</v>
      </c>
      <c r="AR24" s="128">
        <v>0</v>
      </c>
      <c r="AS24" s="129">
        <v>0</v>
      </c>
      <c r="AT24" s="127">
        <v>0</v>
      </c>
      <c r="AU24" s="21">
        <v>0</v>
      </c>
      <c r="AV24" s="22">
        <v>0</v>
      </c>
    </row>
    <row r="25" spans="1:48" x14ac:dyDescent="0.25">
      <c r="A25" s="15">
        <v>22</v>
      </c>
      <c r="B25" s="16" t="s">
        <v>572</v>
      </c>
      <c r="C25" s="122">
        <v>113</v>
      </c>
      <c r="D25" s="74">
        <v>0.1</v>
      </c>
      <c r="E25" s="74" t="s">
        <v>207</v>
      </c>
      <c r="F25" s="69">
        <v>39876</v>
      </c>
      <c r="G25" s="69">
        <v>39876</v>
      </c>
      <c r="H25" s="67" t="s">
        <v>213</v>
      </c>
      <c r="I25" s="65">
        <f t="shared" si="0"/>
        <v>37572.550000000025</v>
      </c>
      <c r="J25" s="17">
        <f t="shared" si="1"/>
        <v>5774.1494840000032</v>
      </c>
      <c r="K25" s="18">
        <f t="shared" si="3"/>
        <v>0.15367999999999998</v>
      </c>
      <c r="L25" s="11">
        <f t="shared" si="2"/>
        <v>3728.9551860000038</v>
      </c>
      <c r="M25" s="20">
        <v>25162.750000000025</v>
      </c>
      <c r="N25" s="21">
        <v>3867.0114200000053</v>
      </c>
      <c r="O25" s="22">
        <v>2430.3329775000038</v>
      </c>
      <c r="P25" s="20">
        <v>10755.424999999999</v>
      </c>
      <c r="Q25" s="21">
        <v>1652.8937139999978</v>
      </c>
      <c r="R25" s="22">
        <v>1120.3074214999997</v>
      </c>
      <c r="S25" s="20">
        <v>1654.3750000000002</v>
      </c>
      <c r="T25" s="21">
        <v>254.24435000000005</v>
      </c>
      <c r="U25" s="22">
        <v>178.31478700000002</v>
      </c>
      <c r="V25" s="20">
        <v>0</v>
      </c>
      <c r="W25" s="21">
        <v>0</v>
      </c>
      <c r="X25" s="22">
        <v>0</v>
      </c>
      <c r="Y25" s="20">
        <v>0</v>
      </c>
      <c r="Z25" s="21">
        <v>0</v>
      </c>
      <c r="AA25" s="22">
        <v>0</v>
      </c>
      <c r="AB25" s="20">
        <v>0</v>
      </c>
      <c r="AC25" s="21">
        <v>0</v>
      </c>
      <c r="AD25" s="22">
        <v>0</v>
      </c>
      <c r="AE25" s="20">
        <v>0</v>
      </c>
      <c r="AF25" s="21">
        <v>0</v>
      </c>
      <c r="AG25" s="22">
        <v>0</v>
      </c>
      <c r="AH25" s="20">
        <v>0</v>
      </c>
      <c r="AI25" s="21">
        <v>0</v>
      </c>
      <c r="AJ25" s="22">
        <v>0</v>
      </c>
      <c r="AK25" s="20">
        <v>0</v>
      </c>
      <c r="AL25" s="21">
        <v>0</v>
      </c>
      <c r="AM25" s="22">
        <v>0</v>
      </c>
      <c r="AN25" s="20">
        <v>0</v>
      </c>
      <c r="AO25" s="128">
        <v>0</v>
      </c>
      <c r="AP25" s="129">
        <v>0</v>
      </c>
      <c r="AQ25" s="127">
        <v>0</v>
      </c>
      <c r="AR25" s="128">
        <v>0</v>
      </c>
      <c r="AS25" s="129">
        <v>0</v>
      </c>
      <c r="AT25" s="127">
        <v>0</v>
      </c>
      <c r="AU25" s="21">
        <v>0</v>
      </c>
      <c r="AV25" s="22">
        <v>0</v>
      </c>
    </row>
    <row r="26" spans="1:48" x14ac:dyDescent="0.25">
      <c r="A26" s="15"/>
      <c r="B26" s="16" t="s">
        <v>621</v>
      </c>
      <c r="C26" s="122">
        <v>3</v>
      </c>
      <c r="D26" s="74">
        <v>0.96</v>
      </c>
      <c r="E26" s="74" t="s">
        <v>207</v>
      </c>
      <c r="F26" s="69">
        <v>39588</v>
      </c>
      <c r="G26" s="69">
        <v>39722</v>
      </c>
      <c r="H26" s="67" t="s">
        <v>622</v>
      </c>
      <c r="I26" s="65">
        <f t="shared" ref="I26" si="4">M26+P26+S26+V26+Y26+AB26+AE26+AH26+AK26+AN26+AQ26+AT26</f>
        <v>0</v>
      </c>
      <c r="J26" s="17">
        <f t="shared" ref="J26" si="5">N26+Q26+T26+W26+Z26+AC26+AF26+AI26+AL26+AO26+AR26+AU26</f>
        <v>-84.9</v>
      </c>
      <c r="K26" s="18" t="e">
        <f t="shared" ref="K26" si="6">J26/I26</f>
        <v>#DIV/0!</v>
      </c>
      <c r="L26" s="11">
        <f t="shared" ref="L26" si="7">O26+R26+U26+X26+AA26+AD26+AG26+AJ26+AM26+AP26+AS26+AV26</f>
        <v>-84.9</v>
      </c>
      <c r="M26" s="20">
        <v>0</v>
      </c>
      <c r="N26" s="21">
        <v>0</v>
      </c>
      <c r="O26" s="22">
        <v>0</v>
      </c>
      <c r="P26" s="20">
        <v>0</v>
      </c>
      <c r="Q26" s="21">
        <v>0</v>
      </c>
      <c r="R26" s="22">
        <v>0</v>
      </c>
      <c r="S26" s="20">
        <v>0</v>
      </c>
      <c r="T26" s="21">
        <v>0</v>
      </c>
      <c r="U26" s="22">
        <v>0</v>
      </c>
      <c r="V26" s="20">
        <v>0</v>
      </c>
      <c r="W26" s="21">
        <v>0</v>
      </c>
      <c r="X26" s="22">
        <v>0</v>
      </c>
      <c r="Y26" s="20">
        <v>0</v>
      </c>
      <c r="Z26" s="21">
        <v>0</v>
      </c>
      <c r="AA26" s="22">
        <v>0</v>
      </c>
      <c r="AB26" s="20">
        <v>0</v>
      </c>
      <c r="AC26" s="21">
        <v>0</v>
      </c>
      <c r="AD26" s="22">
        <v>0</v>
      </c>
      <c r="AE26" s="20">
        <v>0</v>
      </c>
      <c r="AF26" s="21">
        <v>0</v>
      </c>
      <c r="AG26" s="22">
        <v>0</v>
      </c>
      <c r="AH26" s="20">
        <v>0</v>
      </c>
      <c r="AI26" s="21">
        <v>0</v>
      </c>
      <c r="AJ26" s="22">
        <v>0</v>
      </c>
      <c r="AK26" s="20">
        <v>0</v>
      </c>
      <c r="AL26" s="21">
        <v>0</v>
      </c>
      <c r="AM26" s="22">
        <v>0</v>
      </c>
      <c r="AN26" s="138">
        <v>0</v>
      </c>
      <c r="AO26" s="143">
        <v>0</v>
      </c>
      <c r="AP26" s="129">
        <v>0</v>
      </c>
      <c r="AQ26" s="144">
        <v>0</v>
      </c>
      <c r="AR26" s="128">
        <v>-84.9</v>
      </c>
      <c r="AS26" s="128">
        <v>-84.9</v>
      </c>
      <c r="AT26" s="127">
        <v>0</v>
      </c>
      <c r="AU26" s="21">
        <v>0</v>
      </c>
      <c r="AV26" s="22">
        <v>0</v>
      </c>
    </row>
    <row r="27" spans="1:48" x14ac:dyDescent="0.25">
      <c r="A27" s="15">
        <v>23</v>
      </c>
      <c r="B27" s="16" t="s">
        <v>613</v>
      </c>
      <c r="C27" s="122">
        <v>119</v>
      </c>
      <c r="D27" s="74">
        <v>3.996</v>
      </c>
      <c r="E27" s="74" t="s">
        <v>207</v>
      </c>
      <c r="F27" s="69">
        <v>39983</v>
      </c>
      <c r="G27" s="69">
        <v>39983</v>
      </c>
      <c r="H27" s="67" t="s">
        <v>214</v>
      </c>
      <c r="I27" s="65">
        <f t="shared" si="0"/>
        <v>15918968.799999965</v>
      </c>
      <c r="J27" s="17">
        <f t="shared" si="1"/>
        <v>1806802.9587999927</v>
      </c>
      <c r="K27" s="18">
        <f t="shared" si="3"/>
        <v>0.11349999999999978</v>
      </c>
      <c r="L27" s="11">
        <f t="shared" si="2"/>
        <v>1070844.7390319996</v>
      </c>
      <c r="M27" s="20">
        <v>2930525.5999999703</v>
      </c>
      <c r="N27" s="21">
        <v>332614.65559999621</v>
      </c>
      <c r="O27" s="22">
        <v>166829.15093200016</v>
      </c>
      <c r="P27" s="20">
        <v>2652192.7999999793</v>
      </c>
      <c r="Q27" s="21">
        <v>301023.88280000119</v>
      </c>
      <c r="R27" s="22">
        <v>175597.46697999991</v>
      </c>
      <c r="S27" s="20">
        <v>2881631.9999999991</v>
      </c>
      <c r="T27" s="21">
        <v>327065.2319999992</v>
      </c>
      <c r="U27" s="22">
        <v>211785.35993199976</v>
      </c>
      <c r="V27" s="20">
        <v>2837341.2000000202</v>
      </c>
      <c r="W27" s="21">
        <v>322038.22619999468</v>
      </c>
      <c r="X27" s="22">
        <v>198572.76209999993</v>
      </c>
      <c r="Y27" s="20">
        <v>2920144.7999999928</v>
      </c>
      <c r="Z27" s="21">
        <v>331436.43480000249</v>
      </c>
      <c r="AA27" s="22">
        <v>202487.33678799984</v>
      </c>
      <c r="AB27" s="20">
        <v>1697132.4000000018</v>
      </c>
      <c r="AC27" s="21">
        <v>192624.52739999894</v>
      </c>
      <c r="AD27" s="22">
        <v>115572.66229999998</v>
      </c>
      <c r="AE27" s="20">
        <v>0</v>
      </c>
      <c r="AF27" s="21">
        <v>0</v>
      </c>
      <c r="AG27" s="22">
        <v>0</v>
      </c>
      <c r="AH27" s="20">
        <v>0</v>
      </c>
      <c r="AI27" s="21">
        <v>0</v>
      </c>
      <c r="AJ27" s="22">
        <v>0</v>
      </c>
      <c r="AK27" s="20">
        <v>0</v>
      </c>
      <c r="AL27" s="21">
        <v>0</v>
      </c>
      <c r="AM27" s="22">
        <v>0</v>
      </c>
      <c r="AN27" s="20">
        <v>0</v>
      </c>
      <c r="AO27" s="128">
        <v>0</v>
      </c>
      <c r="AP27" s="129">
        <v>0</v>
      </c>
      <c r="AQ27" s="127">
        <v>0</v>
      </c>
      <c r="AR27" s="128">
        <v>0</v>
      </c>
      <c r="AS27" s="129">
        <v>0</v>
      </c>
      <c r="AT27" s="127">
        <v>0</v>
      </c>
      <c r="AU27" s="21">
        <v>0</v>
      </c>
      <c r="AV27" s="22">
        <v>0</v>
      </c>
    </row>
    <row r="28" spans="1:48" x14ac:dyDescent="0.25">
      <c r="A28" s="15">
        <v>24</v>
      </c>
      <c r="B28" s="16" t="s">
        <v>182</v>
      </c>
      <c r="C28" s="122">
        <v>128</v>
      </c>
      <c r="D28" s="74">
        <v>0.312</v>
      </c>
      <c r="E28" s="74" t="s">
        <v>207</v>
      </c>
      <c r="F28" s="69">
        <v>40885</v>
      </c>
      <c r="G28" s="69">
        <v>40885</v>
      </c>
      <c r="H28" s="67" t="s">
        <v>215</v>
      </c>
      <c r="I28" s="65">
        <f t="shared" si="0"/>
        <v>855149.56200000038</v>
      </c>
      <c r="J28" s="17">
        <f t="shared" si="1"/>
        <v>120738.56665878002</v>
      </c>
      <c r="K28" s="18">
        <f t="shared" si="3"/>
        <v>0.14118999999999995</v>
      </c>
      <c r="L28" s="11">
        <f t="shared" si="2"/>
        <v>80668.113504300039</v>
      </c>
      <c r="M28" s="20">
        <v>227650.3272000002</v>
      </c>
      <c r="N28" s="21">
        <v>32141.949697367989</v>
      </c>
      <c r="O28" s="22">
        <v>19261.225155660006</v>
      </c>
      <c r="P28" s="20">
        <v>205398.6336</v>
      </c>
      <c r="Q28" s="21">
        <v>29000.233077983998</v>
      </c>
      <c r="R28" s="22">
        <v>19291.812833556018</v>
      </c>
      <c r="S28" s="20">
        <v>226280.02799999996</v>
      </c>
      <c r="T28" s="21">
        <v>31948.477153320022</v>
      </c>
      <c r="U28" s="22">
        <v>22888.973878752</v>
      </c>
      <c r="V28" s="20">
        <v>195820.57320000016</v>
      </c>
      <c r="W28" s="21">
        <v>27647.906730108007</v>
      </c>
      <c r="X28" s="22">
        <v>19226.101636332009</v>
      </c>
      <c r="Y28" s="20">
        <v>0</v>
      </c>
      <c r="Z28" s="21">
        <v>0</v>
      </c>
      <c r="AA28" s="22">
        <v>0</v>
      </c>
      <c r="AB28" s="20">
        <v>0</v>
      </c>
      <c r="AC28" s="21">
        <v>0</v>
      </c>
      <c r="AD28" s="22">
        <v>0</v>
      </c>
      <c r="AE28" s="20">
        <v>0</v>
      </c>
      <c r="AF28" s="21">
        <v>0</v>
      </c>
      <c r="AG28" s="22">
        <v>0</v>
      </c>
      <c r="AH28" s="20">
        <v>0</v>
      </c>
      <c r="AI28" s="21">
        <v>0</v>
      </c>
      <c r="AJ28" s="22">
        <v>0</v>
      </c>
      <c r="AK28" s="20">
        <v>0</v>
      </c>
      <c r="AL28" s="21">
        <v>0</v>
      </c>
      <c r="AM28" s="22">
        <v>0</v>
      </c>
      <c r="AN28" s="20">
        <v>0</v>
      </c>
      <c r="AO28" s="128">
        <v>0</v>
      </c>
      <c r="AP28" s="129">
        <v>0</v>
      </c>
      <c r="AQ28" s="127">
        <v>0</v>
      </c>
      <c r="AR28" s="128">
        <v>0</v>
      </c>
      <c r="AS28" s="129">
        <v>0</v>
      </c>
      <c r="AT28" s="127">
        <v>0</v>
      </c>
      <c r="AU28" s="21">
        <v>0</v>
      </c>
      <c r="AV28" s="22">
        <v>0</v>
      </c>
    </row>
    <row r="29" spans="1:48" x14ac:dyDescent="0.25">
      <c r="A29" s="15">
        <v>25</v>
      </c>
      <c r="B29" s="16" t="s">
        <v>573</v>
      </c>
      <c r="C29" s="122">
        <v>137</v>
      </c>
      <c r="D29" s="74">
        <v>0.39</v>
      </c>
      <c r="E29" s="74" t="s">
        <v>207</v>
      </c>
      <c r="F29" s="69">
        <v>36880</v>
      </c>
      <c r="G29" s="69">
        <v>39114</v>
      </c>
      <c r="H29" s="67" t="s">
        <v>216</v>
      </c>
      <c r="I29" s="65">
        <f t="shared" si="0"/>
        <v>2177119.9599999995</v>
      </c>
      <c r="J29" s="17">
        <f t="shared" si="1"/>
        <v>225913.29444600007</v>
      </c>
      <c r="K29" s="18">
        <f t="shared" si="3"/>
        <v>0.10376704021674585</v>
      </c>
      <c r="L29" s="11">
        <f t="shared" si="2"/>
        <v>124910.55424899992</v>
      </c>
      <c r="M29" s="20">
        <v>257794.35999999981</v>
      </c>
      <c r="N29" s="21">
        <v>30283.103469200007</v>
      </c>
      <c r="O29" s="22">
        <v>15667.299349599989</v>
      </c>
      <c r="P29" s="20">
        <v>236788.55999999982</v>
      </c>
      <c r="Q29" s="21">
        <v>27815.552143200013</v>
      </c>
      <c r="R29" s="22">
        <v>16610.7476216</v>
      </c>
      <c r="S29" s="20">
        <v>249067.31999999998</v>
      </c>
      <c r="T29" s="21">
        <v>29257.938080400032</v>
      </c>
      <c r="U29" s="22">
        <v>19276.698267199987</v>
      </c>
      <c r="V29" s="20">
        <v>208940.48000000004</v>
      </c>
      <c r="W29" s="21">
        <v>24544.238185600014</v>
      </c>
      <c r="X29" s="22">
        <v>15403.503000400005</v>
      </c>
      <c r="Y29" s="20">
        <v>137778.28</v>
      </c>
      <c r="Z29" s="21">
        <v>16184.814551599993</v>
      </c>
      <c r="AA29" s="22">
        <v>9945.0446679999932</v>
      </c>
      <c r="AB29" s="20">
        <v>70641.039999999979</v>
      </c>
      <c r="AC29" s="21">
        <v>8298.2029688000039</v>
      </c>
      <c r="AD29" s="22">
        <v>4915.6008644000003</v>
      </c>
      <c r="AE29" s="20">
        <v>92534.999999999942</v>
      </c>
      <c r="AF29" s="21">
        <v>8153.2588499999974</v>
      </c>
      <c r="AG29" s="22">
        <v>3502.433422799998</v>
      </c>
      <c r="AH29" s="20">
        <v>94071.719999999739</v>
      </c>
      <c r="AI29" s="21">
        <v>8288.6592491999982</v>
      </c>
      <c r="AJ29" s="22">
        <v>3499.3656639999981</v>
      </c>
      <c r="AK29" s="20">
        <v>93686.799999999886</v>
      </c>
      <c r="AL29" s="21">
        <v>8254.7439480000103</v>
      </c>
      <c r="AM29" s="22">
        <v>3527.7754692000026</v>
      </c>
      <c r="AN29" s="20">
        <v>241666.44000000035</v>
      </c>
      <c r="AO29" s="128">
        <v>21293.230028400012</v>
      </c>
      <c r="AP29" s="129">
        <v>9856.4148009999972</v>
      </c>
      <c r="AQ29" s="127">
        <v>243355.4</v>
      </c>
      <c r="AR29" s="128">
        <v>21442.044290000002</v>
      </c>
      <c r="AS29" s="129">
        <v>10401.95362</v>
      </c>
      <c r="AT29" s="127">
        <v>250794.55999999988</v>
      </c>
      <c r="AU29" s="21">
        <v>22097.508681600011</v>
      </c>
      <c r="AV29" s="22">
        <v>12303.717500799976</v>
      </c>
    </row>
    <row r="30" spans="1:48" x14ac:dyDescent="0.25">
      <c r="A30" s="15">
        <v>26</v>
      </c>
      <c r="B30" s="16" t="s">
        <v>574</v>
      </c>
      <c r="C30" s="122">
        <v>138</v>
      </c>
      <c r="D30" s="74">
        <v>0.17</v>
      </c>
      <c r="E30" s="74" t="s">
        <v>207</v>
      </c>
      <c r="F30" s="69">
        <v>40101</v>
      </c>
      <c r="G30" s="69">
        <v>40101</v>
      </c>
      <c r="H30" s="67" t="s">
        <v>217</v>
      </c>
      <c r="I30" s="65">
        <f t="shared" si="0"/>
        <v>759534.90399999998</v>
      </c>
      <c r="J30" s="17">
        <f t="shared" si="1"/>
        <v>81797.498618640006</v>
      </c>
      <c r="K30" s="18">
        <f t="shared" si="3"/>
        <v>0.10769419310141408</v>
      </c>
      <c r="L30" s="11">
        <f t="shared" si="2"/>
        <v>45972.995312400009</v>
      </c>
      <c r="M30" s="20">
        <v>96561.05599999991</v>
      </c>
      <c r="N30" s="21">
        <v>11315.990152639999</v>
      </c>
      <c r="O30" s="22">
        <v>5874.0540585600056</v>
      </c>
      <c r="P30" s="20">
        <v>88061.056000000055</v>
      </c>
      <c r="Q30" s="21">
        <v>10319.875152639988</v>
      </c>
      <c r="R30" s="22">
        <v>6154.3724771199977</v>
      </c>
      <c r="S30" s="20">
        <v>94725.199999999983</v>
      </c>
      <c r="T30" s="21">
        <v>11100.846187999996</v>
      </c>
      <c r="U30" s="22">
        <v>7305.600189040003</v>
      </c>
      <c r="V30" s="20">
        <v>81804.223999999915</v>
      </c>
      <c r="W30" s="21">
        <v>9586.6370105600108</v>
      </c>
      <c r="X30" s="22">
        <v>6027.0391661600006</v>
      </c>
      <c r="Y30" s="20">
        <v>71591.024000000019</v>
      </c>
      <c r="Z30" s="21">
        <v>8389.7521025599963</v>
      </c>
      <c r="AA30" s="22">
        <v>5212.3116588000003</v>
      </c>
      <c r="AB30" s="20">
        <v>80551.416000000027</v>
      </c>
      <c r="AC30" s="21">
        <v>9439.8204410400103</v>
      </c>
      <c r="AD30" s="22">
        <v>5858.1117671999955</v>
      </c>
      <c r="AE30" s="20">
        <v>76365.448000000004</v>
      </c>
      <c r="AF30" s="21">
        <v>6712.5228792000007</v>
      </c>
      <c r="AG30" s="22">
        <v>2989.6519468800034</v>
      </c>
      <c r="AH30" s="20">
        <v>72317.11199999995</v>
      </c>
      <c r="AI30" s="21">
        <v>6356.6741447999975</v>
      </c>
      <c r="AJ30" s="22">
        <v>2769.3022712800002</v>
      </c>
      <c r="AK30" s="20">
        <v>74291.480000000069</v>
      </c>
      <c r="AL30" s="21">
        <v>6530.2210920000016</v>
      </c>
      <c r="AM30" s="22">
        <v>2864.4376608800012</v>
      </c>
      <c r="AN30" s="20">
        <v>23266.887999999995</v>
      </c>
      <c r="AO30" s="128">
        <v>2045.1594552000001</v>
      </c>
      <c r="AP30" s="129">
        <v>918.11411647999989</v>
      </c>
      <c r="AQ30" s="127">
        <v>0</v>
      </c>
      <c r="AR30" s="128">
        <v>0</v>
      </c>
      <c r="AS30" s="129">
        <v>0</v>
      </c>
      <c r="AT30" s="127">
        <v>0</v>
      </c>
      <c r="AU30" s="21">
        <v>0</v>
      </c>
      <c r="AV30" s="22">
        <v>0</v>
      </c>
    </row>
    <row r="31" spans="1:48" x14ac:dyDescent="0.25">
      <c r="A31" s="15">
        <v>27</v>
      </c>
      <c r="B31" s="16" t="s">
        <v>183</v>
      </c>
      <c r="C31" s="122">
        <v>139</v>
      </c>
      <c r="D31" s="74">
        <v>0.30199999999999999</v>
      </c>
      <c r="E31" s="74" t="s">
        <v>207</v>
      </c>
      <c r="F31" s="69">
        <v>40056</v>
      </c>
      <c r="G31" s="69">
        <v>40057</v>
      </c>
      <c r="H31" s="67" t="s">
        <v>218</v>
      </c>
      <c r="I31" s="65">
        <f t="shared" si="0"/>
        <v>1597989.3264000006</v>
      </c>
      <c r="J31" s="17">
        <f t="shared" si="1"/>
        <v>188325.16285118394</v>
      </c>
      <c r="K31" s="18">
        <f t="shared" si="3"/>
        <v>0.11785132712710206</v>
      </c>
      <c r="L31" s="11">
        <f t="shared" si="2"/>
        <v>113484.82191180004</v>
      </c>
      <c r="M31" s="20">
        <v>211071.17040000009</v>
      </c>
      <c r="N31" s="21">
        <v>26434.553380895999</v>
      </c>
      <c r="O31" s="22">
        <v>14511.690550572015</v>
      </c>
      <c r="P31" s="20">
        <v>191639.68080000012</v>
      </c>
      <c r="Q31" s="21">
        <v>24000.953623391997</v>
      </c>
      <c r="R31" s="22">
        <v>14937.267292284023</v>
      </c>
      <c r="S31" s="20">
        <v>210425.70840000006</v>
      </c>
      <c r="T31" s="21">
        <v>26353.715720015996</v>
      </c>
      <c r="U31" s="22">
        <v>17931.520331616</v>
      </c>
      <c r="V31" s="20">
        <v>200788.46040000004</v>
      </c>
      <c r="W31" s="21">
        <v>25146.746780495974</v>
      </c>
      <c r="X31" s="22">
        <v>16452.589736279981</v>
      </c>
      <c r="Y31" s="20">
        <v>208710.47040000022</v>
      </c>
      <c r="Z31" s="21">
        <v>26138.89931289601</v>
      </c>
      <c r="AA31" s="22">
        <v>16929.795764016017</v>
      </c>
      <c r="AB31" s="20">
        <v>198253.21679999994</v>
      </c>
      <c r="AC31" s="21">
        <v>24829.232872032007</v>
      </c>
      <c r="AD31" s="22">
        <v>16024.261886327997</v>
      </c>
      <c r="AE31" s="20">
        <v>171151.21080000006</v>
      </c>
      <c r="AF31" s="21">
        <v>16076.233230443988</v>
      </c>
      <c r="AG31" s="22">
        <v>7518.1636221839972</v>
      </c>
      <c r="AH31" s="20">
        <v>205949.40840000016</v>
      </c>
      <c r="AI31" s="21">
        <v>19344.82793101198</v>
      </c>
      <c r="AJ31" s="22">
        <v>9179.5327285200001</v>
      </c>
      <c r="AK31" s="20">
        <v>0</v>
      </c>
      <c r="AL31" s="21">
        <v>0</v>
      </c>
      <c r="AM31" s="22">
        <v>0</v>
      </c>
      <c r="AN31" s="20">
        <v>0</v>
      </c>
      <c r="AO31" s="128">
        <v>0</v>
      </c>
      <c r="AP31" s="129">
        <v>0</v>
      </c>
      <c r="AQ31" s="127">
        <v>0</v>
      </c>
      <c r="AR31" s="128">
        <v>0</v>
      </c>
      <c r="AS31" s="129">
        <v>0</v>
      </c>
      <c r="AT31" s="127">
        <v>0</v>
      </c>
      <c r="AU31" s="21">
        <v>0</v>
      </c>
      <c r="AV31" s="22">
        <v>0</v>
      </c>
    </row>
    <row r="32" spans="1:48" x14ac:dyDescent="0.25">
      <c r="A32" s="15">
        <v>28</v>
      </c>
      <c r="B32" s="16" t="s">
        <v>184</v>
      </c>
      <c r="C32" s="122">
        <v>141</v>
      </c>
      <c r="D32" s="74">
        <v>0.4</v>
      </c>
      <c r="E32" s="74" t="s">
        <v>207</v>
      </c>
      <c r="F32" s="69">
        <v>40959</v>
      </c>
      <c r="G32" s="69">
        <v>40959</v>
      </c>
      <c r="H32" s="67" t="s">
        <v>218</v>
      </c>
      <c r="I32" s="65">
        <f t="shared" si="0"/>
        <v>2376000</v>
      </c>
      <c r="J32" s="17">
        <f t="shared" si="1"/>
        <v>265630.43036000023</v>
      </c>
      <c r="K32" s="18">
        <f t="shared" si="3"/>
        <v>0.11179731917508427</v>
      </c>
      <c r="L32" s="11">
        <f t="shared" si="2"/>
        <v>157942.517245</v>
      </c>
      <c r="M32" s="20">
        <v>263728</v>
      </c>
      <c r="N32" s="21">
        <v>32768.204000000027</v>
      </c>
      <c r="O32" s="22">
        <v>17874.709960000026</v>
      </c>
      <c r="P32" s="20">
        <v>234994</v>
      </c>
      <c r="Q32" s="21">
        <v>29198.004500000028</v>
      </c>
      <c r="R32" s="22">
        <v>18098.127869999989</v>
      </c>
      <c r="S32" s="20">
        <v>259893</v>
      </c>
      <c r="T32" s="21">
        <v>32291.705250000028</v>
      </c>
      <c r="U32" s="22">
        <v>21895.028320000012</v>
      </c>
      <c r="V32" s="20">
        <v>248747</v>
      </c>
      <c r="W32" s="21">
        <v>30906.81475000003</v>
      </c>
      <c r="X32" s="22">
        <v>20101.364949999992</v>
      </c>
      <c r="Y32" s="20">
        <v>254513</v>
      </c>
      <c r="Z32" s="21">
        <v>31623.240250000035</v>
      </c>
      <c r="AA32" s="22">
        <v>20469.424029999987</v>
      </c>
      <c r="AB32" s="20">
        <v>161531</v>
      </c>
      <c r="AC32" s="21">
        <v>20070.226749999983</v>
      </c>
      <c r="AD32" s="22">
        <v>13470.109309999998</v>
      </c>
      <c r="AE32" s="20">
        <v>0</v>
      </c>
      <c r="AF32" s="21">
        <v>0</v>
      </c>
      <c r="AG32" s="22">
        <v>0</v>
      </c>
      <c r="AH32" s="20">
        <v>0</v>
      </c>
      <c r="AI32" s="21">
        <v>0</v>
      </c>
      <c r="AJ32" s="22">
        <v>0</v>
      </c>
      <c r="AK32" s="20">
        <v>191448</v>
      </c>
      <c r="AL32" s="21">
        <v>17841.039120000034</v>
      </c>
      <c r="AM32" s="22">
        <v>8395.4765600000119</v>
      </c>
      <c r="AN32" s="20">
        <v>259664</v>
      </c>
      <c r="AO32" s="128">
        <v>24198.088160000072</v>
      </c>
      <c r="AP32" s="129">
        <v>11933.32101500001</v>
      </c>
      <c r="AQ32" s="127">
        <v>242492</v>
      </c>
      <c r="AR32" s="128">
        <v>22597.82948</v>
      </c>
      <c r="AS32" s="129">
        <v>11668.20192</v>
      </c>
      <c r="AT32" s="127">
        <v>258990</v>
      </c>
      <c r="AU32" s="21">
        <v>24135.27810000001</v>
      </c>
      <c r="AV32" s="22">
        <v>14036.75330999998</v>
      </c>
    </row>
    <row r="33" spans="1:48" x14ac:dyDescent="0.25">
      <c r="A33" s="15">
        <v>29</v>
      </c>
      <c r="B33" s="16" t="s">
        <v>185</v>
      </c>
      <c r="C33" s="122">
        <v>144</v>
      </c>
      <c r="D33" s="74">
        <v>0.6</v>
      </c>
      <c r="E33" s="74" t="s">
        <v>207</v>
      </c>
      <c r="F33" s="69">
        <v>40687</v>
      </c>
      <c r="G33" s="69">
        <v>40687</v>
      </c>
      <c r="H33" s="67" t="s">
        <v>219</v>
      </c>
      <c r="I33" s="65">
        <f t="shared" si="0"/>
        <v>4010410.85</v>
      </c>
      <c r="J33" s="17">
        <f t="shared" si="1"/>
        <v>450921.55905450019</v>
      </c>
      <c r="K33" s="18">
        <f t="shared" si="3"/>
        <v>0.11243774663498633</v>
      </c>
      <c r="L33" s="11">
        <f t="shared" si="2"/>
        <v>263561.79448475002</v>
      </c>
      <c r="M33" s="23">
        <v>426326.14999999997</v>
      </c>
      <c r="N33" s="24">
        <v>53060.552629000049</v>
      </c>
      <c r="O33" s="25">
        <v>28956.497156000034</v>
      </c>
      <c r="P33" s="23">
        <v>382844.90000000049</v>
      </c>
      <c r="Q33" s="24">
        <v>47648.87625400001</v>
      </c>
      <c r="R33" s="25">
        <v>29562.761483999999</v>
      </c>
      <c r="S33" s="23">
        <v>425248.09999999992</v>
      </c>
      <c r="T33" s="24">
        <v>52926.378526000051</v>
      </c>
      <c r="U33" s="25">
        <v>35890.32062850002</v>
      </c>
      <c r="V33" s="23">
        <v>394048.2000000003</v>
      </c>
      <c r="W33" s="24">
        <v>49043.238971999948</v>
      </c>
      <c r="X33" s="25">
        <v>32014.581174499992</v>
      </c>
      <c r="Y33" s="23">
        <v>424608.39999999997</v>
      </c>
      <c r="Z33" s="24">
        <v>52846.761464000068</v>
      </c>
      <c r="AA33" s="25">
        <v>34178.59842200001</v>
      </c>
      <c r="AB33" s="23">
        <v>407538.4</v>
      </c>
      <c r="AC33" s="24">
        <v>50722.229263999958</v>
      </c>
      <c r="AD33" s="25">
        <v>32436.946114999999</v>
      </c>
      <c r="AE33" s="23">
        <v>426842.49999999977</v>
      </c>
      <c r="AF33" s="24">
        <v>39845.747374999955</v>
      </c>
      <c r="AG33" s="25">
        <v>18985.466151999968</v>
      </c>
      <c r="AH33" s="23">
        <v>368127.79999999993</v>
      </c>
      <c r="AI33" s="24">
        <v>34364.730129999996</v>
      </c>
      <c r="AJ33" s="25">
        <v>16442.482460000003</v>
      </c>
      <c r="AK33" s="23">
        <v>281066.70000000019</v>
      </c>
      <c r="AL33" s="24">
        <v>26237.576445000053</v>
      </c>
      <c r="AM33" s="25">
        <v>12564.382069999996</v>
      </c>
      <c r="AN33" s="23">
        <v>309748.89999999962</v>
      </c>
      <c r="AO33" s="145">
        <v>28915.059815000026</v>
      </c>
      <c r="AP33" s="146">
        <v>14280.543674249993</v>
      </c>
      <c r="AQ33" s="147">
        <v>70092.350000000006</v>
      </c>
      <c r="AR33" s="145">
        <v>6543.1208729999998</v>
      </c>
      <c r="AS33" s="146">
        <v>3491.4503890000001</v>
      </c>
      <c r="AT33" s="147">
        <v>93918.450000000041</v>
      </c>
      <c r="AU33" s="24">
        <v>8767.2873075000007</v>
      </c>
      <c r="AV33" s="25">
        <v>4757.7647594999989</v>
      </c>
    </row>
    <row r="34" spans="1:48" x14ac:dyDescent="0.25">
      <c r="A34" s="15">
        <v>30</v>
      </c>
      <c r="B34" s="26" t="s">
        <v>186</v>
      </c>
      <c r="C34" s="123">
        <v>146</v>
      </c>
      <c r="D34" s="74">
        <v>0.38</v>
      </c>
      <c r="E34" s="74" t="s">
        <v>207</v>
      </c>
      <c r="F34" s="69">
        <v>40662</v>
      </c>
      <c r="G34" s="69">
        <v>40662</v>
      </c>
      <c r="H34" s="67" t="s">
        <v>220</v>
      </c>
      <c r="I34" s="65">
        <f t="shared" si="0"/>
        <v>1141786.5699999998</v>
      </c>
      <c r="J34" s="17">
        <f t="shared" si="1"/>
        <v>145121.27357874982</v>
      </c>
      <c r="K34" s="18">
        <f t="shared" si="3"/>
        <v>0.12710017562980255</v>
      </c>
      <c r="L34" s="11">
        <f t="shared" si="2"/>
        <v>92288.870639000044</v>
      </c>
      <c r="M34" s="20">
        <v>212865.375</v>
      </c>
      <c r="N34" s="21">
        <v>30054.462296249989</v>
      </c>
      <c r="O34" s="22">
        <v>17922.435182500001</v>
      </c>
      <c r="P34" s="20">
        <v>184898.125</v>
      </c>
      <c r="Q34" s="21">
        <v>26105.766268749892</v>
      </c>
      <c r="R34" s="22">
        <v>17288.814150000017</v>
      </c>
      <c r="S34" s="20">
        <v>167381.875</v>
      </c>
      <c r="T34" s="21">
        <v>23632.646931249947</v>
      </c>
      <c r="U34" s="22">
        <v>16887.46085625</v>
      </c>
      <c r="V34" s="20">
        <v>109409.5</v>
      </c>
      <c r="W34" s="21">
        <v>15447.527304999989</v>
      </c>
      <c r="X34" s="22">
        <v>10691.967338750001</v>
      </c>
      <c r="Y34" s="20">
        <v>1948.875</v>
      </c>
      <c r="Z34" s="21">
        <v>275.16166125000007</v>
      </c>
      <c r="AA34" s="22">
        <v>244.92409750000004</v>
      </c>
      <c r="AB34" s="20">
        <v>9827.625</v>
      </c>
      <c r="AC34" s="21">
        <v>1387.5623737499991</v>
      </c>
      <c r="AD34" s="22">
        <v>975.2640412500001</v>
      </c>
      <c r="AE34" s="20">
        <v>0</v>
      </c>
      <c r="AF34" s="21">
        <v>0</v>
      </c>
      <c r="AG34" s="22">
        <v>0</v>
      </c>
      <c r="AH34" s="20">
        <v>0</v>
      </c>
      <c r="AI34" s="21">
        <v>0</v>
      </c>
      <c r="AJ34" s="22">
        <v>0</v>
      </c>
      <c r="AK34" s="20">
        <v>37690.07</v>
      </c>
      <c r="AL34" s="21">
        <v>3991.38</v>
      </c>
      <c r="AM34" s="22">
        <v>2151.7399999999998</v>
      </c>
      <c r="AN34" s="20">
        <v>98580.375</v>
      </c>
      <c r="AO34" s="128">
        <v>10439.661712500036</v>
      </c>
      <c r="AP34" s="129">
        <v>5711.3525187499999</v>
      </c>
      <c r="AQ34" s="127">
        <v>143252.75</v>
      </c>
      <c r="AR34" s="128">
        <f>15170.46623-14.56</f>
        <v>15155.906230000001</v>
      </c>
      <c r="AS34" s="129">
        <f>8668.282244-14.56</f>
        <v>8653.7222440000005</v>
      </c>
      <c r="AT34" s="127">
        <v>175932</v>
      </c>
      <c r="AU34" s="21">
        <v>18631.198799999995</v>
      </c>
      <c r="AV34" s="22">
        <v>11761.19021000001</v>
      </c>
    </row>
    <row r="35" spans="1:48" x14ac:dyDescent="0.25">
      <c r="A35" s="15">
        <v>31</v>
      </c>
      <c r="B35" s="16" t="s">
        <v>575</v>
      </c>
      <c r="C35" s="122">
        <v>163</v>
      </c>
      <c r="D35" s="74">
        <v>0.16</v>
      </c>
      <c r="E35" s="74" t="s">
        <v>207</v>
      </c>
      <c r="F35" s="69">
        <v>39888</v>
      </c>
      <c r="G35" s="69">
        <v>39888</v>
      </c>
      <c r="H35" s="67" t="s">
        <v>221</v>
      </c>
      <c r="I35" s="65">
        <f t="shared" si="0"/>
        <v>252687.625</v>
      </c>
      <c r="J35" s="17">
        <f t="shared" si="1"/>
        <v>22408.338585000012</v>
      </c>
      <c r="K35" s="18">
        <f t="shared" si="3"/>
        <v>8.868000000000005E-2</v>
      </c>
      <c r="L35" s="11">
        <f t="shared" si="2"/>
        <v>9645.1782347500066</v>
      </c>
      <c r="M35" s="20">
        <v>108377.22500000001</v>
      </c>
      <c r="N35" s="21">
        <v>9610.8923129999985</v>
      </c>
      <c r="O35" s="22">
        <v>3474.8276555000034</v>
      </c>
      <c r="P35" s="20">
        <v>93957.874999999956</v>
      </c>
      <c r="Q35" s="21">
        <v>8332.184355000014</v>
      </c>
      <c r="R35" s="22">
        <v>3877.1942630000021</v>
      </c>
      <c r="S35" s="20">
        <v>50352.525000000023</v>
      </c>
      <c r="T35" s="21">
        <v>4465.261916999998</v>
      </c>
      <c r="U35" s="22">
        <v>2293.1563162500001</v>
      </c>
      <c r="V35" s="20">
        <v>0</v>
      </c>
      <c r="W35" s="21">
        <v>0</v>
      </c>
      <c r="X35" s="22">
        <v>0</v>
      </c>
      <c r="Y35" s="20">
        <v>0</v>
      </c>
      <c r="Z35" s="21">
        <v>0</v>
      </c>
      <c r="AA35" s="22">
        <v>0</v>
      </c>
      <c r="AB35" s="20">
        <v>0</v>
      </c>
      <c r="AC35" s="21">
        <v>0</v>
      </c>
      <c r="AD35" s="22">
        <v>0</v>
      </c>
      <c r="AE35" s="20">
        <v>0</v>
      </c>
      <c r="AF35" s="21">
        <v>0</v>
      </c>
      <c r="AG35" s="22">
        <v>0</v>
      </c>
      <c r="AH35" s="20">
        <v>0</v>
      </c>
      <c r="AI35" s="21">
        <v>0</v>
      </c>
      <c r="AJ35" s="22">
        <v>0</v>
      </c>
      <c r="AK35" s="20">
        <v>0</v>
      </c>
      <c r="AL35" s="21">
        <v>0</v>
      </c>
      <c r="AM35" s="22">
        <v>0</v>
      </c>
      <c r="AN35" s="20">
        <v>0</v>
      </c>
      <c r="AO35" s="128">
        <v>0</v>
      </c>
      <c r="AP35" s="129">
        <v>0</v>
      </c>
      <c r="AQ35" s="127">
        <v>0</v>
      </c>
      <c r="AR35" s="128">
        <v>0</v>
      </c>
      <c r="AS35" s="129">
        <v>0</v>
      </c>
      <c r="AT35" s="127">
        <v>0</v>
      </c>
      <c r="AU35" s="21">
        <v>0</v>
      </c>
      <c r="AV35" s="22">
        <v>0</v>
      </c>
    </row>
    <row r="36" spans="1:48" x14ac:dyDescent="0.25">
      <c r="A36" s="15">
        <v>32</v>
      </c>
      <c r="B36" s="16" t="s">
        <v>187</v>
      </c>
      <c r="C36" s="122">
        <v>171</v>
      </c>
      <c r="D36" s="74">
        <v>0.35</v>
      </c>
      <c r="E36" s="74" t="s">
        <v>207</v>
      </c>
      <c r="F36" s="69">
        <v>40486</v>
      </c>
      <c r="G36" s="69">
        <v>40486</v>
      </c>
      <c r="H36" s="67" t="s">
        <v>222</v>
      </c>
      <c r="I36" s="65">
        <f t="shared" si="0"/>
        <v>1981501.3800000004</v>
      </c>
      <c r="J36" s="17">
        <f t="shared" si="1"/>
        <v>250079.42911340008</v>
      </c>
      <c r="K36" s="18">
        <f t="shared" si="3"/>
        <v>0.12620704261805765</v>
      </c>
      <c r="L36" s="11">
        <f t="shared" si="2"/>
        <v>154623.96433039999</v>
      </c>
      <c r="M36" s="20">
        <v>244155.85999999993</v>
      </c>
      <c r="N36" s="21">
        <v>34472.365873399984</v>
      </c>
      <c r="O36" s="22">
        <v>20534.446220599988</v>
      </c>
      <c r="P36" s="20">
        <v>194442.39999999988</v>
      </c>
      <c r="Q36" s="21">
        <v>27453.322456000009</v>
      </c>
      <c r="R36" s="22">
        <v>18124.40198760002</v>
      </c>
      <c r="S36" s="20">
        <v>180686.39</v>
      </c>
      <c r="T36" s="21">
        <v>25511.111404099993</v>
      </c>
      <c r="U36" s="22">
        <v>17955.982271299988</v>
      </c>
      <c r="V36" s="20">
        <v>148531.09000000003</v>
      </c>
      <c r="W36" s="21">
        <v>20971.104597100031</v>
      </c>
      <c r="X36" s="22">
        <v>14295.490073700001</v>
      </c>
      <c r="Y36" s="20">
        <v>223665.46000000005</v>
      </c>
      <c r="Z36" s="21">
        <v>31579.326297400039</v>
      </c>
      <c r="AA36" s="22">
        <v>21509.987871199977</v>
      </c>
      <c r="AB36" s="20">
        <v>148740.76000000004</v>
      </c>
      <c r="AC36" s="21">
        <v>21000.707904400006</v>
      </c>
      <c r="AD36" s="22">
        <v>13927.607388199982</v>
      </c>
      <c r="AE36" s="20">
        <v>83239.00999999998</v>
      </c>
      <c r="AF36" s="21">
        <v>8815.0111589999997</v>
      </c>
      <c r="AG36" s="22">
        <v>4560.6793440000001</v>
      </c>
      <c r="AH36" s="20">
        <v>116569.04000000001</v>
      </c>
      <c r="AI36" s="21">
        <v>12344.661335999999</v>
      </c>
      <c r="AJ36" s="22">
        <v>6390.9746897999985</v>
      </c>
      <c r="AK36" s="20">
        <v>184254.07000000007</v>
      </c>
      <c r="AL36" s="21">
        <v>19512.506013000013</v>
      </c>
      <c r="AM36" s="22">
        <v>10086.086800400004</v>
      </c>
      <c r="AN36" s="20">
        <v>210693.36000000013</v>
      </c>
      <c r="AO36" s="128">
        <v>22312.426824000013</v>
      </c>
      <c r="AP36" s="129">
        <v>12283.789350600005</v>
      </c>
      <c r="AQ36" s="127">
        <v>106088.13</v>
      </c>
      <c r="AR36" s="128">
        <v>11234.732969999999</v>
      </c>
      <c r="AS36" s="129">
        <v>6150.17029</v>
      </c>
      <c r="AT36" s="127">
        <v>140435.81000000003</v>
      </c>
      <c r="AU36" s="21">
        <v>14872.152278999998</v>
      </c>
      <c r="AV36" s="22">
        <v>8804.3480430000054</v>
      </c>
    </row>
    <row r="37" spans="1:48" x14ac:dyDescent="0.25">
      <c r="A37" s="15">
        <v>33</v>
      </c>
      <c r="B37" s="16" t="s">
        <v>188</v>
      </c>
      <c r="C37" s="122">
        <v>173</v>
      </c>
      <c r="D37" s="74">
        <v>3.8959999999999999</v>
      </c>
      <c r="E37" s="74" t="s">
        <v>207</v>
      </c>
      <c r="F37" s="69">
        <v>41603</v>
      </c>
      <c r="G37" s="69">
        <v>41603</v>
      </c>
      <c r="H37" s="67" t="s">
        <v>449</v>
      </c>
      <c r="I37" s="65">
        <f t="shared" ref="I37:I69" si="8">M37+P37+S37+V37+Y37+AB37+AE37+AH37+AK37+AN37+AQ37+AT37</f>
        <v>18093905.199999996</v>
      </c>
      <c r="J37" s="17">
        <f t="shared" ref="J37:J69" si="9">N37+Q37+T37+W37+Z37+AC37+AF37+AI37+AL37+AO37+AR37+AU37</f>
        <v>1750608.1058060052</v>
      </c>
      <c r="K37" s="18">
        <f t="shared" si="3"/>
        <v>9.675125886069115E-2</v>
      </c>
      <c r="L37" s="11">
        <f t="shared" ref="L37:L69" si="10">O37+R37+U37+X37+AA37+AD37+AG37+AJ37+AM37+AP37+AS37+AV37</f>
        <v>898628.72316400008</v>
      </c>
      <c r="M37" s="20">
        <v>2687667.399999999</v>
      </c>
      <c r="N37" s="21">
        <v>305050.24990000197</v>
      </c>
      <c r="O37" s="22">
        <v>152487.42057400022</v>
      </c>
      <c r="P37" s="20">
        <v>2307305.1999999923</v>
      </c>
      <c r="Q37" s="21">
        <v>261879.14020000093</v>
      </c>
      <c r="R37" s="22">
        <v>152848.24023799997</v>
      </c>
      <c r="S37" s="20">
        <v>1660059.0000000002</v>
      </c>
      <c r="T37" s="21">
        <v>188416.69650000028</v>
      </c>
      <c r="U37" s="22">
        <v>120100.4086860001</v>
      </c>
      <c r="V37" s="20">
        <v>40536.80000000001</v>
      </c>
      <c r="W37" s="21">
        <v>4600.9267999999984</v>
      </c>
      <c r="X37" s="22">
        <v>3015.8236140000004</v>
      </c>
      <c r="Y37" s="20">
        <v>177689.40000000008</v>
      </c>
      <c r="Z37" s="21">
        <v>20167.746900000006</v>
      </c>
      <c r="AA37" s="22">
        <v>12093.874366000007</v>
      </c>
      <c r="AB37" s="20">
        <v>1155880.4000000008</v>
      </c>
      <c r="AC37" s="21">
        <v>131192.42540000012</v>
      </c>
      <c r="AD37" s="22">
        <v>77892.112535999899</v>
      </c>
      <c r="AE37" s="20">
        <v>1134092.1999999986</v>
      </c>
      <c r="AF37" s="21">
        <v>94571.948557999363</v>
      </c>
      <c r="AG37" s="22">
        <v>39489.382583999977</v>
      </c>
      <c r="AH37" s="20">
        <v>688239.19999999949</v>
      </c>
      <c r="AI37" s="21">
        <v>57392.266887999423</v>
      </c>
      <c r="AJ37" s="22">
        <v>23104.573259999976</v>
      </c>
      <c r="AK37" s="20">
        <v>1254145.0000000021</v>
      </c>
      <c r="AL37" s="21">
        <v>104583.15154999969</v>
      </c>
      <c r="AM37" s="22">
        <v>40740.400084000074</v>
      </c>
      <c r="AN37" s="20">
        <v>2020591.2000000002</v>
      </c>
      <c r="AO37" s="128">
        <v>168497.10016799893</v>
      </c>
      <c r="AP37" s="129">
        <v>70927.875175999943</v>
      </c>
      <c r="AQ37" s="127">
        <v>2173381.6</v>
      </c>
      <c r="AR37" s="128">
        <v>181238.2916</v>
      </c>
      <c r="AS37" s="129">
        <v>82132.241410000002</v>
      </c>
      <c r="AT37" s="127">
        <v>2794317.8000000012</v>
      </c>
      <c r="AU37" s="21">
        <v>233018.16134200443</v>
      </c>
      <c r="AV37" s="22">
        <v>123796.37063599995</v>
      </c>
    </row>
    <row r="38" spans="1:48" x14ac:dyDescent="0.25">
      <c r="A38" s="15">
        <v>34</v>
      </c>
      <c r="B38" s="16" t="s">
        <v>576</v>
      </c>
      <c r="C38" s="122">
        <v>182</v>
      </c>
      <c r="D38" s="74">
        <v>0.4</v>
      </c>
      <c r="E38" s="74" t="s">
        <v>207</v>
      </c>
      <c r="F38" s="69">
        <v>41110</v>
      </c>
      <c r="G38" s="69">
        <v>41110</v>
      </c>
      <c r="H38" s="67" t="s">
        <v>223</v>
      </c>
      <c r="I38" s="65">
        <f t="shared" si="8"/>
        <v>1956663.9999999993</v>
      </c>
      <c r="J38" s="17">
        <f t="shared" si="9"/>
        <v>222577.53462399999</v>
      </c>
      <c r="K38" s="18">
        <f t="shared" si="3"/>
        <v>0.11375357988085848</v>
      </c>
      <c r="L38" s="11">
        <f t="shared" si="10"/>
        <v>130605.71517000005</v>
      </c>
      <c r="M38" s="20">
        <v>239327.90000000029</v>
      </c>
      <c r="N38" s="21">
        <v>30681.836780000125</v>
      </c>
      <c r="O38" s="22">
        <v>16984.784645000025</v>
      </c>
      <c r="P38" s="20">
        <v>219252.00000000006</v>
      </c>
      <c r="Q38" s="21">
        <v>28108.106400000041</v>
      </c>
      <c r="R38" s="22">
        <v>17758.668631999986</v>
      </c>
      <c r="S38" s="20">
        <v>246290.49999999971</v>
      </c>
      <c r="T38" s="21">
        <v>31574.442100000033</v>
      </c>
      <c r="U38" s="22">
        <v>21730.152317000026</v>
      </c>
      <c r="V38" s="20">
        <v>168791.79999999973</v>
      </c>
      <c r="W38" s="21">
        <v>21639.108760000017</v>
      </c>
      <c r="X38" s="22">
        <v>14323.84873200002</v>
      </c>
      <c r="Y38" s="20">
        <v>106247.90000000002</v>
      </c>
      <c r="Z38" s="21">
        <v>13620.980779999989</v>
      </c>
      <c r="AA38" s="22">
        <v>8711.2764430000025</v>
      </c>
      <c r="AB38" s="20">
        <v>94519.500000000029</v>
      </c>
      <c r="AC38" s="21">
        <v>12117.399899999953</v>
      </c>
      <c r="AD38" s="22">
        <v>7354.3996840000036</v>
      </c>
      <c r="AE38" s="20">
        <v>0</v>
      </c>
      <c r="AF38" s="21">
        <v>0</v>
      </c>
      <c r="AG38" s="22">
        <v>0</v>
      </c>
      <c r="AH38" s="20">
        <v>101441.90000000011</v>
      </c>
      <c r="AI38" s="21">
        <v>9754.65310399997</v>
      </c>
      <c r="AJ38" s="22">
        <v>4378.4212259999986</v>
      </c>
      <c r="AK38" s="20">
        <v>102194.0999999999</v>
      </c>
      <c r="AL38" s="21">
        <v>9826.9846559999878</v>
      </c>
      <c r="AM38" s="22">
        <v>4485.9199999999928</v>
      </c>
      <c r="AN38" s="20">
        <v>212958.89999999997</v>
      </c>
      <c r="AO38" s="128">
        <v>20478.127823999981</v>
      </c>
      <c r="AP38" s="129">
        <v>9927.8291729999964</v>
      </c>
      <c r="AQ38" s="127">
        <v>244376</v>
      </c>
      <c r="AR38" s="128">
        <v>23499.19616</v>
      </c>
      <c r="AS38" s="129">
        <v>12378.17107</v>
      </c>
      <c r="AT38" s="127">
        <v>221263.49999999959</v>
      </c>
      <c r="AU38" s="21">
        <v>21276.698159999949</v>
      </c>
      <c r="AV38" s="22">
        <v>12572.243247999988</v>
      </c>
    </row>
    <row r="39" spans="1:48" x14ac:dyDescent="0.25">
      <c r="A39" s="15">
        <v>35</v>
      </c>
      <c r="B39" s="16" t="s">
        <v>577</v>
      </c>
      <c r="C39" s="122">
        <v>183</v>
      </c>
      <c r="D39" s="74">
        <v>0.32</v>
      </c>
      <c r="E39" s="74" t="s">
        <v>207</v>
      </c>
      <c r="F39" s="69">
        <v>41081</v>
      </c>
      <c r="G39" s="69">
        <v>41081</v>
      </c>
      <c r="H39" s="67" t="s">
        <v>224</v>
      </c>
      <c r="I39" s="65">
        <f t="shared" si="8"/>
        <v>1303334.7719999999</v>
      </c>
      <c r="J39" s="17">
        <f t="shared" si="9"/>
        <v>158641.76230859995</v>
      </c>
      <c r="K39" s="18">
        <f t="shared" si="3"/>
        <v>0.12171988787282963</v>
      </c>
      <c r="L39" s="11">
        <f t="shared" si="10"/>
        <v>97667.997722640022</v>
      </c>
      <c r="M39" s="20">
        <v>214870.84800000009</v>
      </c>
      <c r="N39" s="21">
        <v>28547.740865280033</v>
      </c>
      <c r="O39" s="22">
        <v>16367.951046239999</v>
      </c>
      <c r="P39" s="20">
        <v>153374.44800000006</v>
      </c>
      <c r="Q39" s="21">
        <v>20377.329161279955</v>
      </c>
      <c r="R39" s="22">
        <v>13094.860438919995</v>
      </c>
      <c r="S39" s="20">
        <v>218425.44</v>
      </c>
      <c r="T39" s="21">
        <v>29020.003958399982</v>
      </c>
      <c r="U39" s="22">
        <v>20222.499078360026</v>
      </c>
      <c r="V39" s="20">
        <v>140609.91599999997</v>
      </c>
      <c r="W39" s="21">
        <v>18681.433439760007</v>
      </c>
      <c r="X39" s="22">
        <v>12538.364518319988</v>
      </c>
      <c r="Y39" s="20">
        <v>79153.055999999953</v>
      </c>
      <c r="Z39" s="21">
        <v>10516.275020159996</v>
      </c>
      <c r="AA39" s="22">
        <v>6881.3533095600014</v>
      </c>
      <c r="AB39" s="20">
        <v>59704.572000000007</v>
      </c>
      <c r="AC39" s="21">
        <v>7932.3494359199958</v>
      </c>
      <c r="AD39" s="22">
        <v>5115.9915418800019</v>
      </c>
      <c r="AE39" s="20">
        <v>0</v>
      </c>
      <c r="AF39" s="21">
        <v>0</v>
      </c>
      <c r="AG39" s="22">
        <v>0</v>
      </c>
      <c r="AH39" s="20">
        <v>64319.375999999931</v>
      </c>
      <c r="AI39" s="21">
        <v>6409.4258183999946</v>
      </c>
      <c r="AJ39" s="22">
        <v>3120.9584047200033</v>
      </c>
      <c r="AK39" s="20">
        <v>63741.287999999993</v>
      </c>
      <c r="AL39" s="21">
        <v>6351.8193491999873</v>
      </c>
      <c r="AM39" s="22">
        <v>3194.6153058000023</v>
      </c>
      <c r="AN39" s="20">
        <v>119748.69599999997</v>
      </c>
      <c r="AO39" s="128">
        <v>11932.957556400004</v>
      </c>
      <c r="AP39" s="129">
        <v>6238.4002924800006</v>
      </c>
      <c r="AQ39" s="127">
        <v>92622.78</v>
      </c>
      <c r="AR39" s="128">
        <v>9229.8600270000006</v>
      </c>
      <c r="AS39" s="129">
        <v>5023.9061490000004</v>
      </c>
      <c r="AT39" s="127">
        <v>96764.351999999955</v>
      </c>
      <c r="AU39" s="21">
        <v>9642.5676768000048</v>
      </c>
      <c r="AV39" s="22">
        <v>5869.0976373600006</v>
      </c>
    </row>
    <row r="40" spans="1:48" x14ac:dyDescent="0.25">
      <c r="A40" s="15">
        <v>36</v>
      </c>
      <c r="B40" s="16" t="s">
        <v>482</v>
      </c>
      <c r="C40" s="122">
        <v>184</v>
      </c>
      <c r="D40" s="74">
        <v>3.996</v>
      </c>
      <c r="E40" s="74" t="s">
        <v>207</v>
      </c>
      <c r="F40" s="69">
        <v>40336</v>
      </c>
      <c r="G40" s="69">
        <v>40336</v>
      </c>
      <c r="H40" s="67" t="s">
        <v>225</v>
      </c>
      <c r="I40" s="65">
        <f t="shared" si="8"/>
        <v>32858199</v>
      </c>
      <c r="J40" s="17">
        <f t="shared" si="9"/>
        <v>3246967.0576900081</v>
      </c>
      <c r="K40" s="18">
        <f t="shared" si="3"/>
        <v>9.8817560198293519E-2</v>
      </c>
      <c r="L40" s="11">
        <f t="shared" si="10"/>
        <v>1731631.25774</v>
      </c>
      <c r="M40" s="20">
        <v>2889123</v>
      </c>
      <c r="N40" s="21">
        <v>327915.46050000016</v>
      </c>
      <c r="O40" s="22">
        <v>165321.17603999993</v>
      </c>
      <c r="P40" s="20">
        <v>2618322</v>
      </c>
      <c r="Q40" s="21">
        <v>297179.54699999967</v>
      </c>
      <c r="R40" s="22">
        <v>173701.31322000019</v>
      </c>
      <c r="S40" s="20">
        <v>2882361</v>
      </c>
      <c r="T40" s="21">
        <v>327147.97350000159</v>
      </c>
      <c r="U40" s="22">
        <v>211931.61570000002</v>
      </c>
      <c r="V40" s="20">
        <v>2808549</v>
      </c>
      <c r="W40" s="21">
        <v>318770.31150000129</v>
      </c>
      <c r="X40" s="22">
        <v>196984.42520999993</v>
      </c>
      <c r="Y40" s="20">
        <v>2874087</v>
      </c>
      <c r="Z40" s="21">
        <v>326208.87449999951</v>
      </c>
      <c r="AA40" s="22">
        <v>201118.8758699999</v>
      </c>
      <c r="AB40" s="20">
        <v>2763222</v>
      </c>
      <c r="AC40" s="21">
        <v>313625.69700000109</v>
      </c>
      <c r="AD40" s="22">
        <v>191476.2825900001</v>
      </c>
      <c r="AE40" s="20">
        <v>2698824</v>
      </c>
      <c r="AF40" s="21">
        <v>225054.93336000113</v>
      </c>
      <c r="AG40" s="22">
        <v>93431.468250000049</v>
      </c>
      <c r="AH40" s="20">
        <v>2895648</v>
      </c>
      <c r="AI40" s="21">
        <v>241468.086720002</v>
      </c>
      <c r="AJ40" s="22">
        <v>98586.678029999995</v>
      </c>
      <c r="AK40" s="20">
        <v>2772267</v>
      </c>
      <c r="AL40" s="21">
        <v>231179.34513000134</v>
      </c>
      <c r="AM40" s="22">
        <v>96222.955980000101</v>
      </c>
      <c r="AN40" s="20">
        <v>2892507</v>
      </c>
      <c r="AO40" s="128">
        <v>241206.15873000122</v>
      </c>
      <c r="AP40" s="129">
        <v>104852.71433999993</v>
      </c>
      <c r="AQ40" s="127">
        <v>2625984</v>
      </c>
      <c r="AR40" s="128">
        <v>218980.8058</v>
      </c>
      <c r="AS40" s="129">
        <v>100330.1216</v>
      </c>
      <c r="AT40" s="127">
        <v>2137305</v>
      </c>
      <c r="AU40" s="21">
        <v>178229.86394999904</v>
      </c>
      <c r="AV40" s="22">
        <v>97673.630909999934</v>
      </c>
    </row>
    <row r="41" spans="1:48" x14ac:dyDescent="0.25">
      <c r="A41" s="15">
        <v>37</v>
      </c>
      <c r="B41" s="16" t="s">
        <v>578</v>
      </c>
      <c r="C41" s="122">
        <v>188</v>
      </c>
      <c r="D41" s="74">
        <v>0.24</v>
      </c>
      <c r="E41" s="74" t="s">
        <v>207</v>
      </c>
      <c r="F41" s="69">
        <v>40918</v>
      </c>
      <c r="G41" s="69">
        <v>40918</v>
      </c>
      <c r="H41" s="67" t="s">
        <v>226</v>
      </c>
      <c r="I41" s="65">
        <f t="shared" si="8"/>
        <v>2432.8200000000002</v>
      </c>
      <c r="J41" s="17">
        <f t="shared" si="9"/>
        <v>343.48985579999999</v>
      </c>
      <c r="K41" s="18">
        <f t="shared" si="3"/>
        <v>0.14118999999999998</v>
      </c>
      <c r="L41" s="11">
        <f t="shared" si="10"/>
        <v>292.86101940000003</v>
      </c>
      <c r="M41" s="20">
        <v>2432.8200000000002</v>
      </c>
      <c r="N41" s="21">
        <v>343.48985579999999</v>
      </c>
      <c r="O41" s="22">
        <v>292.86101940000003</v>
      </c>
      <c r="P41" s="20">
        <v>0</v>
      </c>
      <c r="Q41" s="21">
        <v>0</v>
      </c>
      <c r="R41" s="22">
        <v>0</v>
      </c>
      <c r="S41" s="20">
        <v>0</v>
      </c>
      <c r="T41" s="21">
        <v>0</v>
      </c>
      <c r="U41" s="22">
        <v>0</v>
      </c>
      <c r="V41" s="20">
        <v>0</v>
      </c>
      <c r="W41" s="21">
        <v>0</v>
      </c>
      <c r="X41" s="22">
        <v>0</v>
      </c>
      <c r="Y41" s="20">
        <v>0</v>
      </c>
      <c r="Z41" s="21">
        <v>0</v>
      </c>
      <c r="AA41" s="22">
        <v>0</v>
      </c>
      <c r="AB41" s="20">
        <v>0</v>
      </c>
      <c r="AC41" s="21">
        <v>0</v>
      </c>
      <c r="AD41" s="22">
        <v>0</v>
      </c>
      <c r="AE41" s="20">
        <v>0</v>
      </c>
      <c r="AF41" s="21">
        <v>0</v>
      </c>
      <c r="AG41" s="22">
        <v>0</v>
      </c>
      <c r="AH41" s="20">
        <v>0</v>
      </c>
      <c r="AI41" s="21">
        <v>0</v>
      </c>
      <c r="AJ41" s="22">
        <v>0</v>
      </c>
      <c r="AK41" s="20">
        <v>0</v>
      </c>
      <c r="AL41" s="21">
        <v>0</v>
      </c>
      <c r="AM41" s="22">
        <v>0</v>
      </c>
      <c r="AN41" s="20">
        <v>0</v>
      </c>
      <c r="AO41" s="128">
        <v>0</v>
      </c>
      <c r="AP41" s="129">
        <v>0</v>
      </c>
      <c r="AQ41" s="127">
        <v>0</v>
      </c>
      <c r="AR41" s="128">
        <v>0</v>
      </c>
      <c r="AS41" s="129">
        <v>0</v>
      </c>
      <c r="AT41" s="127">
        <v>0</v>
      </c>
      <c r="AU41" s="21">
        <v>0</v>
      </c>
      <c r="AV41" s="22">
        <v>0</v>
      </c>
    </row>
    <row r="42" spans="1:48" x14ac:dyDescent="0.25">
      <c r="A42" s="15">
        <v>38</v>
      </c>
      <c r="B42" s="16" t="s">
        <v>579</v>
      </c>
      <c r="C42" s="122">
        <v>189</v>
      </c>
      <c r="D42" s="74">
        <v>0.12</v>
      </c>
      <c r="E42" s="74" t="s">
        <v>207</v>
      </c>
      <c r="F42" s="69">
        <v>40942</v>
      </c>
      <c r="G42" s="69">
        <v>40942</v>
      </c>
      <c r="H42" s="67" t="s">
        <v>227</v>
      </c>
      <c r="I42" s="65">
        <f t="shared" si="8"/>
        <v>295205.86</v>
      </c>
      <c r="J42" s="17">
        <f t="shared" si="9"/>
        <v>45367.236564799954</v>
      </c>
      <c r="K42" s="18">
        <f t="shared" si="3"/>
        <v>0.15367999999999984</v>
      </c>
      <c r="L42" s="11">
        <f t="shared" si="10"/>
        <v>31466.126249919987</v>
      </c>
      <c r="M42" s="20">
        <v>83277.395999999906</v>
      </c>
      <c r="N42" s="21">
        <v>12798.070217279981</v>
      </c>
      <c r="O42" s="22">
        <v>8091.9177507999939</v>
      </c>
      <c r="P42" s="20">
        <v>72179.73599999999</v>
      </c>
      <c r="Q42" s="21">
        <v>11092.581828479986</v>
      </c>
      <c r="R42" s="22">
        <v>7678.212398720003</v>
      </c>
      <c r="S42" s="20">
        <v>82736.636000000057</v>
      </c>
      <c r="T42" s="21">
        <v>12714.966220479988</v>
      </c>
      <c r="U42" s="22">
        <v>9404.3884739199912</v>
      </c>
      <c r="V42" s="20">
        <v>53036.696000000025</v>
      </c>
      <c r="W42" s="21">
        <v>8150.6794412799909</v>
      </c>
      <c r="X42" s="22">
        <v>5870.3757271999993</v>
      </c>
      <c r="Y42" s="20">
        <v>3975.3960000000006</v>
      </c>
      <c r="Z42" s="21">
        <v>610.93885727999987</v>
      </c>
      <c r="AA42" s="22">
        <v>421.23189928000016</v>
      </c>
      <c r="AB42" s="20">
        <v>0</v>
      </c>
      <c r="AC42" s="21">
        <v>0</v>
      </c>
      <c r="AD42" s="22">
        <v>0</v>
      </c>
      <c r="AE42" s="20">
        <v>0</v>
      </c>
      <c r="AF42" s="21">
        <v>0</v>
      </c>
      <c r="AG42" s="22">
        <v>0</v>
      </c>
      <c r="AH42" s="20">
        <v>0</v>
      </c>
      <c r="AI42" s="21">
        <v>0</v>
      </c>
      <c r="AJ42" s="22">
        <v>0</v>
      </c>
      <c r="AK42" s="20">
        <v>0</v>
      </c>
      <c r="AL42" s="21">
        <v>0</v>
      </c>
      <c r="AM42" s="22">
        <v>0</v>
      </c>
      <c r="AN42" s="20">
        <v>0</v>
      </c>
      <c r="AO42" s="128">
        <v>0</v>
      </c>
      <c r="AP42" s="129">
        <v>0</v>
      </c>
      <c r="AQ42" s="127">
        <v>0</v>
      </c>
      <c r="AR42" s="128">
        <v>0</v>
      </c>
      <c r="AS42" s="129">
        <v>0</v>
      </c>
      <c r="AT42" s="127">
        <v>0</v>
      </c>
      <c r="AU42" s="21">
        <v>0</v>
      </c>
      <c r="AV42" s="22">
        <v>0</v>
      </c>
    </row>
    <row r="43" spans="1:48" x14ac:dyDescent="0.25">
      <c r="A43" s="15">
        <v>39</v>
      </c>
      <c r="B43" s="16" t="s">
        <v>189</v>
      </c>
      <c r="C43" s="122">
        <v>195</v>
      </c>
      <c r="D43" s="74">
        <v>1.9990000000000001</v>
      </c>
      <c r="E43" s="74" t="s">
        <v>207</v>
      </c>
      <c r="F43" s="69">
        <v>41061</v>
      </c>
      <c r="G43" s="69">
        <v>41061</v>
      </c>
      <c r="H43" s="67" t="s">
        <v>606</v>
      </c>
      <c r="I43" s="65">
        <f t="shared" si="8"/>
        <v>13705447.039999997</v>
      </c>
      <c r="J43" s="17">
        <f t="shared" si="9"/>
        <v>1425321.5437407992</v>
      </c>
      <c r="K43" s="18">
        <f t="shared" si="3"/>
        <v>0.10399672039743985</v>
      </c>
      <c r="L43" s="11">
        <f t="shared" si="10"/>
        <v>795465.47710899962</v>
      </c>
      <c r="M43" s="20">
        <v>1334534.3599999992</v>
      </c>
      <c r="N43" s="21">
        <v>158222.39372159995</v>
      </c>
      <c r="O43" s="22">
        <v>83266.676300000006</v>
      </c>
      <c r="P43" s="20">
        <v>1281107.8399999999</v>
      </c>
      <c r="Q43" s="21">
        <v>151888.14551039986</v>
      </c>
      <c r="R43" s="22">
        <v>91414.724225199941</v>
      </c>
      <c r="S43" s="20">
        <v>1409516.3599999989</v>
      </c>
      <c r="T43" s="21">
        <v>167112.25964159978</v>
      </c>
      <c r="U43" s="22">
        <v>110807.44381839994</v>
      </c>
      <c r="V43" s="20">
        <v>1369777.1600000004</v>
      </c>
      <c r="W43" s="21">
        <v>162400.78008959995</v>
      </c>
      <c r="X43" s="22">
        <v>103364.54072960005</v>
      </c>
      <c r="Y43" s="20">
        <v>1425868.68</v>
      </c>
      <c r="Z43" s="21">
        <v>169050.99070079991</v>
      </c>
      <c r="AA43" s="22">
        <v>106560.14602519991</v>
      </c>
      <c r="AB43" s="20">
        <v>540197.07999999973</v>
      </c>
      <c r="AC43" s="21">
        <v>64045.765804799994</v>
      </c>
      <c r="AD43" s="22">
        <v>38287.081939200012</v>
      </c>
      <c r="AE43" s="20">
        <v>0</v>
      </c>
      <c r="AF43" s="21">
        <v>0</v>
      </c>
      <c r="AG43" s="22">
        <v>0</v>
      </c>
      <c r="AH43" s="20">
        <v>1331256.2399999981</v>
      </c>
      <c r="AI43" s="21">
        <v>115952.41850400002</v>
      </c>
      <c r="AJ43" s="22">
        <v>50372.194652400001</v>
      </c>
      <c r="AK43" s="20">
        <v>1349452.96</v>
      </c>
      <c r="AL43" s="21">
        <v>117537.3528159999</v>
      </c>
      <c r="AM43" s="22">
        <v>51776.185977199973</v>
      </c>
      <c r="AN43" s="20">
        <v>1400629.8800000004</v>
      </c>
      <c r="AO43" s="128">
        <v>121994.86254799996</v>
      </c>
      <c r="AP43" s="129">
        <v>56035.011463799994</v>
      </c>
      <c r="AQ43" s="127">
        <v>1095690.04</v>
      </c>
      <c r="AR43" s="128">
        <v>95434.602480000001</v>
      </c>
      <c r="AS43" s="129">
        <v>46716.138859999999</v>
      </c>
      <c r="AT43" s="127">
        <v>1167416.4399999988</v>
      </c>
      <c r="AU43" s="21">
        <v>101681.97192399995</v>
      </c>
      <c r="AV43" s="22">
        <v>56865.33311800001</v>
      </c>
    </row>
    <row r="44" spans="1:48" x14ac:dyDescent="0.25">
      <c r="A44" s="15">
        <v>40</v>
      </c>
      <c r="B44" s="16" t="s">
        <v>190</v>
      </c>
      <c r="C44" s="122">
        <v>197</v>
      </c>
      <c r="D44" s="74">
        <v>0.123</v>
      </c>
      <c r="E44" s="74" t="s">
        <v>207</v>
      </c>
      <c r="F44" s="69">
        <v>41222</v>
      </c>
      <c r="G44" s="69">
        <v>41222</v>
      </c>
      <c r="H44" s="67" t="s">
        <v>228</v>
      </c>
      <c r="I44" s="65">
        <f t="shared" si="8"/>
        <v>515086.65359999996</v>
      </c>
      <c r="J44" s="17">
        <f t="shared" si="9"/>
        <v>72007.479026528017</v>
      </c>
      <c r="K44" s="18">
        <f t="shared" si="3"/>
        <v>0.13979682549190403</v>
      </c>
      <c r="L44" s="11">
        <f t="shared" si="10"/>
        <v>48402.347754099988</v>
      </c>
      <c r="M44" s="20">
        <v>81940.171600000001</v>
      </c>
      <c r="N44" s="21">
        <v>12592.565571488012</v>
      </c>
      <c r="O44" s="22">
        <v>7971.4663103039957</v>
      </c>
      <c r="P44" s="20">
        <v>69638.592000000033</v>
      </c>
      <c r="Q44" s="21">
        <v>10702.058818560006</v>
      </c>
      <c r="R44" s="22">
        <v>7406.0188247560054</v>
      </c>
      <c r="S44" s="20">
        <v>73164.677999999985</v>
      </c>
      <c r="T44" s="21">
        <v>11243.947715039998</v>
      </c>
      <c r="U44" s="22">
        <v>8362.9048899799909</v>
      </c>
      <c r="V44" s="20">
        <v>63699.448800000006</v>
      </c>
      <c r="W44" s="21">
        <v>9789.3312915839942</v>
      </c>
      <c r="X44" s="22">
        <v>6982.1620595879986</v>
      </c>
      <c r="Y44" s="20">
        <v>40515.759600000005</v>
      </c>
      <c r="Z44" s="21">
        <v>6226.4619353279968</v>
      </c>
      <c r="AA44" s="22">
        <v>4489.2364800520008</v>
      </c>
      <c r="AB44" s="20">
        <v>0</v>
      </c>
      <c r="AC44" s="21">
        <v>0</v>
      </c>
      <c r="AD44" s="22">
        <v>0</v>
      </c>
      <c r="AE44" s="20">
        <v>0</v>
      </c>
      <c r="AF44" s="21">
        <v>0</v>
      </c>
      <c r="AG44" s="22">
        <v>0</v>
      </c>
      <c r="AH44" s="20">
        <v>0</v>
      </c>
      <c r="AI44" s="21">
        <v>0</v>
      </c>
      <c r="AJ44" s="22">
        <v>0</v>
      </c>
      <c r="AK44" s="20">
        <v>0</v>
      </c>
      <c r="AL44" s="21">
        <v>0</v>
      </c>
      <c r="AM44" s="22">
        <v>0</v>
      </c>
      <c r="AN44" s="20">
        <v>60075.573999999979</v>
      </c>
      <c r="AO44" s="128">
        <v>6924.3106592399981</v>
      </c>
      <c r="AP44" s="129">
        <v>3965.5951932560015</v>
      </c>
      <c r="AQ44" s="127">
        <v>59765.620799999997</v>
      </c>
      <c r="AR44" s="128">
        <v>6888.5854529999997</v>
      </c>
      <c r="AS44" s="129">
        <v>4187.0045289999998</v>
      </c>
      <c r="AT44" s="127">
        <v>66286.808799999984</v>
      </c>
      <c r="AU44" s="21">
        <v>7640.2175822880026</v>
      </c>
      <c r="AV44" s="22">
        <v>5037.9594671640043</v>
      </c>
    </row>
    <row r="45" spans="1:48" x14ac:dyDescent="0.25">
      <c r="A45" s="15">
        <v>41</v>
      </c>
      <c r="B45" s="16" t="s">
        <v>580</v>
      </c>
      <c r="C45" s="122">
        <v>216</v>
      </c>
      <c r="D45" s="74">
        <v>0.1</v>
      </c>
      <c r="E45" s="74" t="s">
        <v>207</v>
      </c>
      <c r="F45" s="69">
        <v>41554</v>
      </c>
      <c r="G45" s="69">
        <v>41554</v>
      </c>
      <c r="H45" s="67" t="s">
        <v>450</v>
      </c>
      <c r="I45" s="65">
        <f t="shared" si="8"/>
        <v>456811.65880000021</v>
      </c>
      <c r="J45" s="17">
        <f t="shared" si="9"/>
        <v>61928.217244744024</v>
      </c>
      <c r="K45" s="18">
        <f t="shared" si="3"/>
        <v>0.13556619243787127</v>
      </c>
      <c r="L45" s="11">
        <f t="shared" si="10"/>
        <v>40898.182005898001</v>
      </c>
      <c r="M45" s="20">
        <v>70860.513600000049</v>
      </c>
      <c r="N45" s="21">
        <v>10889.843730048005</v>
      </c>
      <c r="O45" s="22">
        <v>6872.9721330480043</v>
      </c>
      <c r="P45" s="20">
        <v>62900.744399999981</v>
      </c>
      <c r="Q45" s="21">
        <v>9666.5863993920048</v>
      </c>
      <c r="R45" s="22">
        <v>6690.2828344960062</v>
      </c>
      <c r="S45" s="20">
        <v>62919.066000000093</v>
      </c>
      <c r="T45" s="21">
        <v>9669.4020628800026</v>
      </c>
      <c r="U45" s="22">
        <v>7142.8100488239925</v>
      </c>
      <c r="V45" s="20">
        <v>44759.172399999989</v>
      </c>
      <c r="W45" s="21">
        <v>6878.5896144320077</v>
      </c>
      <c r="X45" s="22">
        <v>4950.4792673320007</v>
      </c>
      <c r="Y45" s="20">
        <v>0</v>
      </c>
      <c r="Z45" s="21">
        <v>0</v>
      </c>
      <c r="AA45" s="22">
        <v>0</v>
      </c>
      <c r="AB45" s="20">
        <v>0</v>
      </c>
      <c r="AC45" s="21">
        <v>0</v>
      </c>
      <c r="AD45" s="22">
        <v>0</v>
      </c>
      <c r="AE45" s="20">
        <v>0</v>
      </c>
      <c r="AF45" s="21">
        <v>0</v>
      </c>
      <c r="AG45" s="22">
        <v>0</v>
      </c>
      <c r="AH45" s="20">
        <v>0</v>
      </c>
      <c r="AI45" s="21">
        <v>0</v>
      </c>
      <c r="AJ45" s="22">
        <v>0</v>
      </c>
      <c r="AK45" s="20">
        <v>11764.923200000001</v>
      </c>
      <c r="AL45" s="21">
        <v>1356.0250480320001</v>
      </c>
      <c r="AM45" s="22">
        <v>707.99097051599995</v>
      </c>
      <c r="AN45" s="20">
        <v>68568.46480000006</v>
      </c>
      <c r="AO45" s="128">
        <v>7903.2012528480072</v>
      </c>
      <c r="AP45" s="129">
        <v>4658.0650918939964</v>
      </c>
      <c r="AQ45" s="127">
        <v>66599.093200000003</v>
      </c>
      <c r="AR45" s="128">
        <v>7676.2114819999997</v>
      </c>
      <c r="AS45" s="129">
        <v>4664.4829380000001</v>
      </c>
      <c r="AT45" s="127">
        <v>68439.68120000005</v>
      </c>
      <c r="AU45" s="21">
        <v>7888.3576551119977</v>
      </c>
      <c r="AV45" s="22">
        <v>5211.0987217880011</v>
      </c>
    </row>
    <row r="46" spans="1:48" x14ac:dyDescent="0.25">
      <c r="A46" s="15">
        <v>42</v>
      </c>
      <c r="B46" s="16" t="s">
        <v>581</v>
      </c>
      <c r="C46" s="122">
        <v>215</v>
      </c>
      <c r="D46" s="74">
        <v>0.16</v>
      </c>
      <c r="E46" s="74" t="s">
        <v>207</v>
      </c>
      <c r="F46" s="69">
        <v>41075</v>
      </c>
      <c r="G46" s="69">
        <v>41075</v>
      </c>
      <c r="H46" s="67" t="s">
        <v>229</v>
      </c>
      <c r="I46" s="65">
        <f t="shared" si="8"/>
        <v>1026815.9280000002</v>
      </c>
      <c r="J46" s="17">
        <f t="shared" si="9"/>
        <v>134977.84174462018</v>
      </c>
      <c r="K46" s="18">
        <f t="shared" si="3"/>
        <v>0.13145281258689254</v>
      </c>
      <c r="L46" s="11">
        <f t="shared" si="10"/>
        <v>86413.82694196004</v>
      </c>
      <c r="M46" s="20">
        <v>110192.45400000007</v>
      </c>
      <c r="N46" s="21">
        <v>16386.719834339998</v>
      </c>
      <c r="O46" s="22">
        <v>10150.891282320003</v>
      </c>
      <c r="P46" s="20">
        <v>99134.345999999918</v>
      </c>
      <c r="Q46" s="21">
        <v>14742.268593660048</v>
      </c>
      <c r="R46" s="22">
        <v>10053.187040880004</v>
      </c>
      <c r="S46" s="20">
        <v>109546.686</v>
      </c>
      <c r="T46" s="21">
        <v>16290.687675060046</v>
      </c>
      <c r="U46" s="22">
        <v>11899.130250300006</v>
      </c>
      <c r="V46" s="20">
        <v>104844.33600000021</v>
      </c>
      <c r="W46" s="21">
        <v>15591.401206560042</v>
      </c>
      <c r="X46" s="22">
        <v>11034.219806219995</v>
      </c>
      <c r="Y46" s="20">
        <v>84761.352000000028</v>
      </c>
      <c r="Z46" s="21">
        <v>12604.860655920073</v>
      </c>
      <c r="AA46" s="22">
        <v>8752.1294027400036</v>
      </c>
      <c r="AB46" s="20">
        <v>41737.643999999986</v>
      </c>
      <c r="AC46" s="21">
        <v>6206.80503923996</v>
      </c>
      <c r="AD46" s="22">
        <v>3890.8664223000033</v>
      </c>
      <c r="AE46" s="20">
        <v>44125.356</v>
      </c>
      <c r="AF46" s="21">
        <v>4921.3009546799994</v>
      </c>
      <c r="AG46" s="22">
        <v>2532.935501880002</v>
      </c>
      <c r="AH46" s="20">
        <v>47384.429999999978</v>
      </c>
      <c r="AI46" s="21">
        <v>5284.7854779000018</v>
      </c>
      <c r="AJ46" s="22">
        <v>2624.5839333000004</v>
      </c>
      <c r="AK46" s="20">
        <v>61564.482000000084</v>
      </c>
      <c r="AL46" s="21">
        <v>6866.286677459997</v>
      </c>
      <c r="AM46" s="22">
        <v>3578.6340427800037</v>
      </c>
      <c r="AN46" s="20">
        <v>108710.48399999989</v>
      </c>
      <c r="AO46" s="128">
        <v>12124.480280520007</v>
      </c>
      <c r="AP46" s="129">
        <v>6979.3761258599989</v>
      </c>
      <c r="AQ46" s="127">
        <v>105472.182</v>
      </c>
      <c r="AR46" s="128">
        <v>11763.312459999999</v>
      </c>
      <c r="AS46" s="129">
        <v>6990.9204879999998</v>
      </c>
      <c r="AT46" s="127">
        <v>109342.17599999998</v>
      </c>
      <c r="AU46" s="21">
        <v>12194.932889280008</v>
      </c>
      <c r="AV46" s="22">
        <v>7926.9526453800063</v>
      </c>
    </row>
    <row r="47" spans="1:48" x14ac:dyDescent="0.25">
      <c r="A47" s="15">
        <v>43</v>
      </c>
      <c r="B47" s="16" t="s">
        <v>191</v>
      </c>
      <c r="C47" s="122">
        <v>218</v>
      </c>
      <c r="D47" s="74">
        <v>1.9990000000000001</v>
      </c>
      <c r="E47" s="74" t="s">
        <v>207</v>
      </c>
      <c r="F47" s="69">
        <v>41222</v>
      </c>
      <c r="G47" s="69">
        <v>41222</v>
      </c>
      <c r="H47" s="67" t="s">
        <v>230</v>
      </c>
      <c r="I47" s="65">
        <f t="shared" si="8"/>
        <v>10493933.307714906</v>
      </c>
      <c r="J47" s="17">
        <f t="shared" si="9"/>
        <v>1103776.3373603814</v>
      </c>
      <c r="K47" s="18">
        <f t="shared" si="3"/>
        <v>0.10518232820756633</v>
      </c>
      <c r="L47" s="11">
        <f t="shared" si="10"/>
        <v>625378.91246150667</v>
      </c>
      <c r="M47" s="20">
        <v>1429213.7996364036</v>
      </c>
      <c r="N47" s="21">
        <v>169447.58808489214</v>
      </c>
      <c r="O47" s="22">
        <v>88866.468985385494</v>
      </c>
      <c r="P47" s="20">
        <v>1302472.7996695994</v>
      </c>
      <c r="Q47" s="21">
        <v>154421.17512882716</v>
      </c>
      <c r="R47" s="22">
        <v>92853.97641044842</v>
      </c>
      <c r="S47" s="20">
        <v>1215485.9997047023</v>
      </c>
      <c r="T47" s="21">
        <v>144108.0201249886</v>
      </c>
      <c r="U47" s="22">
        <v>95179.366842936695</v>
      </c>
      <c r="V47" s="20">
        <v>655160.39984979923</v>
      </c>
      <c r="W47" s="21">
        <v>77675.817006192199</v>
      </c>
      <c r="X47" s="22">
        <v>48790.361898808107</v>
      </c>
      <c r="Y47" s="20">
        <v>812342.99982189771</v>
      </c>
      <c r="Z47" s="21">
        <v>96311.386058884469</v>
      </c>
      <c r="AA47" s="22">
        <v>60564.650980669372</v>
      </c>
      <c r="AB47" s="20">
        <v>616943.39986859914</v>
      </c>
      <c r="AC47" s="21">
        <v>73144.809488421335</v>
      </c>
      <c r="AD47" s="22">
        <v>45781.990928253341</v>
      </c>
      <c r="AE47" s="20">
        <v>0</v>
      </c>
      <c r="AF47" s="21">
        <v>0</v>
      </c>
      <c r="AG47" s="22">
        <v>0</v>
      </c>
      <c r="AH47" s="20">
        <v>117553.10995490004</v>
      </c>
      <c r="AI47" s="21">
        <v>10238.875877071794</v>
      </c>
      <c r="AJ47" s="22">
        <v>5441.423456625339</v>
      </c>
      <c r="AK47" s="20">
        <v>618137.39980699983</v>
      </c>
      <c r="AL47" s="21">
        <v>53839.767523189716</v>
      </c>
      <c r="AM47" s="22">
        <v>24545.766086319301</v>
      </c>
      <c r="AN47" s="20">
        <v>1015775.9997605996</v>
      </c>
      <c r="AO47" s="128">
        <v>88474.089579148247</v>
      </c>
      <c r="AP47" s="129">
        <v>40471.626401442256</v>
      </c>
      <c r="AQ47" s="127">
        <v>1313545.2</v>
      </c>
      <c r="AR47" s="128">
        <v>114409.78690000001</v>
      </c>
      <c r="AS47" s="129">
        <v>55162.065450000002</v>
      </c>
      <c r="AT47" s="127">
        <v>1397302.1996414047</v>
      </c>
      <c r="AU47" s="21">
        <v>121705.0215887661</v>
      </c>
      <c r="AV47" s="22">
        <v>67721.215020618329</v>
      </c>
    </row>
    <row r="48" spans="1:48" x14ac:dyDescent="0.25">
      <c r="A48" s="15">
        <v>44</v>
      </c>
      <c r="B48" s="16" t="s">
        <v>712</v>
      </c>
      <c r="C48" s="122">
        <v>11</v>
      </c>
      <c r="D48" s="74">
        <v>3.12</v>
      </c>
      <c r="E48" s="74" t="s">
        <v>207</v>
      </c>
      <c r="F48" s="69">
        <v>40910</v>
      </c>
      <c r="G48" s="69">
        <v>40910</v>
      </c>
      <c r="H48" s="67" t="s">
        <v>231</v>
      </c>
      <c r="I48" s="65">
        <f t="shared" si="8"/>
        <v>22419921.599999897</v>
      </c>
      <c r="J48" s="17">
        <f t="shared" si="9"/>
        <v>2249024.3138800208</v>
      </c>
      <c r="K48" s="18">
        <f t="shared" si="3"/>
        <v>0.10031365648843442</v>
      </c>
      <c r="L48" s="11">
        <f t="shared" si="10"/>
        <v>1205277.1846619996</v>
      </c>
      <c r="M48" s="20">
        <v>2130441.5999999722</v>
      </c>
      <c r="N48" s="21">
        <v>244063.38969600416</v>
      </c>
      <c r="O48" s="22">
        <v>123006.82938400013</v>
      </c>
      <c r="P48" s="20">
        <v>1992243.9999999925</v>
      </c>
      <c r="Q48" s="21">
        <v>228231.47264000296</v>
      </c>
      <c r="R48" s="22">
        <v>134092.23935199986</v>
      </c>
      <c r="S48" s="20">
        <v>2194710.3999999771</v>
      </c>
      <c r="T48" s="21">
        <v>251426.02342400423</v>
      </c>
      <c r="U48" s="22">
        <v>163474.15647999995</v>
      </c>
      <c r="V48" s="20">
        <v>2119144.7999999826</v>
      </c>
      <c r="W48" s="21">
        <v>242769.22828800429</v>
      </c>
      <c r="X48" s="22">
        <v>150768.90881599981</v>
      </c>
      <c r="Y48" s="20">
        <v>2117666.3999999817</v>
      </c>
      <c r="Z48" s="21">
        <v>242599.86278400396</v>
      </c>
      <c r="AA48" s="22">
        <v>147965.37107999998</v>
      </c>
      <c r="AB48" s="20">
        <v>1359072.7999999975</v>
      </c>
      <c r="AC48" s="21">
        <v>155695.37996800034</v>
      </c>
      <c r="AD48" s="22">
        <v>91936.778528000141</v>
      </c>
      <c r="AE48" s="20">
        <v>810224</v>
      </c>
      <c r="AF48" s="21">
        <v>68188.451840000111</v>
      </c>
      <c r="AG48" s="22">
        <v>23826.250687999982</v>
      </c>
      <c r="AH48" s="20">
        <v>1631351.1999999986</v>
      </c>
      <c r="AI48" s="21">
        <v>137294.51699199982</v>
      </c>
      <c r="AJ48" s="22">
        <v>54259.438256000059</v>
      </c>
      <c r="AK48" s="20">
        <v>1675299.2000000044</v>
      </c>
      <c r="AL48" s="21">
        <v>140993.18067200095</v>
      </c>
      <c r="AM48" s="22">
        <v>58455.007839999984</v>
      </c>
      <c r="AN48" s="20">
        <v>2147568.7999999966</v>
      </c>
      <c r="AO48" s="128">
        <v>180739.39020799991</v>
      </c>
      <c r="AP48" s="129">
        <v>78680.293156000029</v>
      </c>
      <c r="AQ48" s="127">
        <v>2062313.6</v>
      </c>
      <c r="AR48" s="128">
        <v>173564.3126</v>
      </c>
      <c r="AS48" s="129">
        <v>80348.103369999997</v>
      </c>
      <c r="AT48" s="127">
        <v>2179884.7999999947</v>
      </c>
      <c r="AU48" s="21">
        <v>183459.10476799996</v>
      </c>
      <c r="AV48" s="22">
        <v>98463.807711999834</v>
      </c>
    </row>
    <row r="49" spans="1:48" x14ac:dyDescent="0.25">
      <c r="A49" s="15">
        <v>45</v>
      </c>
      <c r="B49" s="16" t="s">
        <v>563</v>
      </c>
      <c r="C49" s="122">
        <v>238</v>
      </c>
      <c r="D49" s="74">
        <v>0.99</v>
      </c>
      <c r="E49" s="74" t="s">
        <v>207</v>
      </c>
      <c r="F49" s="69">
        <v>41015</v>
      </c>
      <c r="G49" s="69">
        <v>41015</v>
      </c>
      <c r="H49" s="67" t="s">
        <v>662</v>
      </c>
      <c r="I49" s="65">
        <f t="shared" si="8"/>
        <v>7357773.9000000004</v>
      </c>
      <c r="J49" s="17">
        <f t="shared" si="9"/>
        <v>832753.93806700245</v>
      </c>
      <c r="K49" s="18">
        <f t="shared" ref="K49:K68" si="11">J49/I49</f>
        <v>0.11318014787964636</v>
      </c>
      <c r="L49" s="11">
        <f t="shared" si="10"/>
        <v>492891.49725749996</v>
      </c>
      <c r="M49" s="20">
        <v>718251.80000000016</v>
      </c>
      <c r="N49" s="21">
        <v>92324.086372001198</v>
      </c>
      <c r="O49" s="22">
        <v>51672.580576000008</v>
      </c>
      <c r="P49" s="20">
        <v>611904.89999999944</v>
      </c>
      <c r="Q49" s="21">
        <v>78654.255846000131</v>
      </c>
      <c r="R49" s="22">
        <v>49791.186922999921</v>
      </c>
      <c r="S49" s="20">
        <v>716510.60000000044</v>
      </c>
      <c r="T49" s="21">
        <v>92100.272524000553</v>
      </c>
      <c r="U49" s="22">
        <v>63396.333198000008</v>
      </c>
      <c r="V49" s="20">
        <v>674431.50000000047</v>
      </c>
      <c r="W49" s="21">
        <v>86691.425010000588</v>
      </c>
      <c r="X49" s="22">
        <v>57336.524369000028</v>
      </c>
      <c r="Y49" s="20">
        <v>638765.49999999953</v>
      </c>
      <c r="Z49" s="21">
        <v>82106.917369999952</v>
      </c>
      <c r="AA49" s="22">
        <v>53763.369524000074</v>
      </c>
      <c r="AB49" s="20">
        <v>480501.59999999986</v>
      </c>
      <c r="AC49" s="21">
        <v>61763.675663999966</v>
      </c>
      <c r="AD49" s="22">
        <v>40298.91659999999</v>
      </c>
      <c r="AE49" s="20">
        <v>333901.49999999942</v>
      </c>
      <c r="AF49" s="21">
        <v>32191.443615000007</v>
      </c>
      <c r="AG49" s="22">
        <v>15897.02858099999</v>
      </c>
      <c r="AH49" s="20">
        <v>560350.99999999965</v>
      </c>
      <c r="AI49" s="21">
        <v>54023.439910000016</v>
      </c>
      <c r="AJ49" s="22">
        <v>25675.624455999972</v>
      </c>
      <c r="AK49" s="20">
        <v>556162.10000000044</v>
      </c>
      <c r="AL49" s="21">
        <v>53619.588060999959</v>
      </c>
      <c r="AM49" s="22">
        <v>26544.368846999969</v>
      </c>
      <c r="AN49" s="20">
        <v>674930.10000000091</v>
      </c>
      <c r="AO49" s="128">
        <v>65070.010940999935</v>
      </c>
      <c r="AP49" s="129">
        <v>32748.99170749999</v>
      </c>
      <c r="AQ49" s="127">
        <v>679981.9</v>
      </c>
      <c r="AR49" s="128">
        <v>65557.054980000001</v>
      </c>
      <c r="AS49" s="129">
        <v>34845.069869999999</v>
      </c>
      <c r="AT49" s="127">
        <v>712081.39999999991</v>
      </c>
      <c r="AU49" s="21">
        <v>68651.767774000036</v>
      </c>
      <c r="AV49" s="22">
        <v>40921.502605999995</v>
      </c>
    </row>
    <row r="50" spans="1:48" x14ac:dyDescent="0.25">
      <c r="A50" s="15">
        <v>46</v>
      </c>
      <c r="B50" s="16" t="s">
        <v>567</v>
      </c>
      <c r="C50" s="122">
        <v>239</v>
      </c>
      <c r="D50" s="74">
        <v>0.99</v>
      </c>
      <c r="E50" s="74" t="s">
        <v>207</v>
      </c>
      <c r="F50" s="69">
        <v>41061</v>
      </c>
      <c r="G50" s="69">
        <v>41061</v>
      </c>
      <c r="H50" s="67" t="s">
        <v>655</v>
      </c>
      <c r="I50" s="65">
        <f t="shared" si="8"/>
        <v>7177688.9999999991</v>
      </c>
      <c r="J50" s="17">
        <f t="shared" si="9"/>
        <v>825136.74144600076</v>
      </c>
      <c r="K50" s="18">
        <f t="shared" si="11"/>
        <v>0.11495855301699487</v>
      </c>
      <c r="L50" s="11">
        <f t="shared" si="10"/>
        <v>493856.73368450016</v>
      </c>
      <c r="M50" s="127">
        <v>666542.39999999979</v>
      </c>
      <c r="N50" s="128">
        <v>87790.299504000155</v>
      </c>
      <c r="O50" s="129">
        <v>49962.20205300003</v>
      </c>
      <c r="P50" s="127">
        <v>649021.200000001</v>
      </c>
      <c r="Q50" s="21">
        <v>85482.582252000095</v>
      </c>
      <c r="R50" s="22">
        <v>54783.542634000041</v>
      </c>
      <c r="S50" s="20">
        <v>607583.99999999907</v>
      </c>
      <c r="T50" s="21">
        <v>80024.888640000136</v>
      </c>
      <c r="U50" s="22">
        <v>55702.904208000007</v>
      </c>
      <c r="V50" s="20">
        <v>589675.49999999977</v>
      </c>
      <c r="W50" s="21">
        <v>77666.160104999974</v>
      </c>
      <c r="X50" s="22">
        <v>51943.49808899995</v>
      </c>
      <c r="Y50" s="20">
        <v>461065.19999999966</v>
      </c>
      <c r="Z50" s="21">
        <v>60726.897491999975</v>
      </c>
      <c r="AA50" s="22">
        <v>41298.958530000025</v>
      </c>
      <c r="AB50" s="20">
        <v>552519.90000000049</v>
      </c>
      <c r="AC50" s="21">
        <v>72772.396028999967</v>
      </c>
      <c r="AD50" s="22">
        <v>48450.927989999989</v>
      </c>
      <c r="AE50" s="20">
        <v>531315.89999999967</v>
      </c>
      <c r="AF50" s="21">
        <v>52483.384601999962</v>
      </c>
      <c r="AG50" s="22">
        <v>26959.12968300001</v>
      </c>
      <c r="AH50" s="20">
        <v>560211.90000000026</v>
      </c>
      <c r="AI50" s="21">
        <v>55337.731482000003</v>
      </c>
      <c r="AJ50" s="22">
        <v>26901.145760999971</v>
      </c>
      <c r="AK50" s="20">
        <v>651769.80000000179</v>
      </c>
      <c r="AL50" s="21">
        <v>64381.820844000038</v>
      </c>
      <c r="AM50" s="22">
        <v>32337.050193000025</v>
      </c>
      <c r="AN50" s="20">
        <v>526503.89999999863</v>
      </c>
      <c r="AO50" s="21">
        <v>52008.055242000286</v>
      </c>
      <c r="AP50" s="22">
        <v>27020.386555499994</v>
      </c>
      <c r="AQ50" s="20">
        <v>675831</v>
      </c>
      <c r="AR50" s="21">
        <v>66758.586179999998</v>
      </c>
      <c r="AS50" s="22">
        <v>36085.8989</v>
      </c>
      <c r="AT50" s="20">
        <v>705648.29999999912</v>
      </c>
      <c r="AU50" s="21">
        <v>69703.939074000067</v>
      </c>
      <c r="AV50" s="22">
        <v>42411.089088000059</v>
      </c>
    </row>
    <row r="51" spans="1:48" x14ac:dyDescent="0.25">
      <c r="A51" s="15"/>
      <c r="B51" s="16" t="s">
        <v>619</v>
      </c>
      <c r="C51" s="122">
        <v>240</v>
      </c>
      <c r="D51" s="74">
        <v>4.8000000000000001E-2</v>
      </c>
      <c r="E51" s="74" t="s">
        <v>207</v>
      </c>
      <c r="F51" s="69">
        <v>40613</v>
      </c>
      <c r="G51" s="69">
        <v>40613</v>
      </c>
      <c r="H51" s="67" t="s">
        <v>620</v>
      </c>
      <c r="I51" s="65">
        <f t="shared" si="8"/>
        <v>0</v>
      </c>
      <c r="J51" s="17">
        <f t="shared" si="9"/>
        <v>-2993.04</v>
      </c>
      <c r="K51" s="18" t="e">
        <f t="shared" ref="K51" si="12">J51/I51</f>
        <v>#DIV/0!</v>
      </c>
      <c r="L51" s="11">
        <f t="shared" si="10"/>
        <v>-2993.04</v>
      </c>
      <c r="M51" s="127">
        <v>0</v>
      </c>
      <c r="N51" s="128">
        <v>-2993.04</v>
      </c>
      <c r="O51" s="129">
        <v>-2993.04</v>
      </c>
      <c r="P51" s="127">
        <v>0</v>
      </c>
      <c r="Q51" s="21">
        <v>0</v>
      </c>
      <c r="R51" s="22">
        <v>0</v>
      </c>
      <c r="S51" s="20">
        <v>0</v>
      </c>
      <c r="T51" s="21">
        <v>0</v>
      </c>
      <c r="U51" s="22">
        <v>0</v>
      </c>
      <c r="V51" s="20">
        <v>0</v>
      </c>
      <c r="W51" s="21">
        <v>0</v>
      </c>
      <c r="X51" s="22">
        <v>0</v>
      </c>
      <c r="Y51" s="20">
        <v>0</v>
      </c>
      <c r="Z51" s="21">
        <v>0</v>
      </c>
      <c r="AA51" s="22">
        <v>0</v>
      </c>
      <c r="AB51" s="20">
        <v>0</v>
      </c>
      <c r="AC51" s="21">
        <v>0</v>
      </c>
      <c r="AD51" s="22">
        <v>0</v>
      </c>
      <c r="AE51" s="20">
        <v>0</v>
      </c>
      <c r="AF51" s="21">
        <v>0</v>
      </c>
      <c r="AG51" s="22">
        <v>0</v>
      </c>
      <c r="AH51" s="20">
        <v>0</v>
      </c>
      <c r="AI51" s="21">
        <v>0</v>
      </c>
      <c r="AJ51" s="22">
        <v>0</v>
      </c>
      <c r="AK51" s="20">
        <v>0</v>
      </c>
      <c r="AL51" s="21">
        <v>0</v>
      </c>
      <c r="AM51" s="22">
        <v>0</v>
      </c>
      <c r="AN51" s="20">
        <v>0</v>
      </c>
      <c r="AO51" s="21">
        <v>0</v>
      </c>
      <c r="AP51" s="22">
        <v>0</v>
      </c>
      <c r="AQ51" s="20">
        <v>0</v>
      </c>
      <c r="AR51" s="21">
        <v>0</v>
      </c>
      <c r="AS51" s="22">
        <v>0</v>
      </c>
      <c r="AT51" s="20">
        <v>0</v>
      </c>
      <c r="AU51" s="21">
        <v>0</v>
      </c>
      <c r="AV51" s="22">
        <v>0</v>
      </c>
    </row>
    <row r="52" spans="1:48" x14ac:dyDescent="0.25">
      <c r="A52" s="15">
        <v>47</v>
      </c>
      <c r="B52" s="16" t="s">
        <v>582</v>
      </c>
      <c r="C52" s="122">
        <v>14</v>
      </c>
      <c r="D52" s="74">
        <v>0.2</v>
      </c>
      <c r="E52" s="74" t="s">
        <v>207</v>
      </c>
      <c r="F52" s="69">
        <v>41100</v>
      </c>
      <c r="G52" s="69">
        <v>41100</v>
      </c>
      <c r="H52" s="67" t="s">
        <v>232</v>
      </c>
      <c r="I52" s="65">
        <f t="shared" si="8"/>
        <v>1442077.0575999995</v>
      </c>
      <c r="J52" s="17">
        <f t="shared" si="9"/>
        <v>175217.02528356796</v>
      </c>
      <c r="K52" s="18">
        <f t="shared" si="11"/>
        <v>0.12150323338142262</v>
      </c>
      <c r="L52" s="11">
        <f t="shared" si="10"/>
        <v>108617.59787267999</v>
      </c>
      <c r="M52" s="127">
        <v>141735.5511999999</v>
      </c>
      <c r="N52" s="128">
        <v>19524.07217779999</v>
      </c>
      <c r="O52" s="129">
        <v>11514.596985168007</v>
      </c>
      <c r="P52" s="127">
        <v>127586.84880000005</v>
      </c>
      <c r="Q52" s="21">
        <v>17575.088422200013</v>
      </c>
      <c r="R52" s="22">
        <v>11545.434360104007</v>
      </c>
      <c r="S52" s="20">
        <v>141786.75120000017</v>
      </c>
      <c r="T52" s="21">
        <v>19531.124977799976</v>
      </c>
      <c r="U52" s="22">
        <v>13849.679877200002</v>
      </c>
      <c r="V52" s="20">
        <v>124977.46000000004</v>
      </c>
      <c r="W52" s="21">
        <v>17215.645114999985</v>
      </c>
      <c r="X52" s="22">
        <v>11775.298847144002</v>
      </c>
      <c r="Y52" s="20">
        <v>108751.46800000001</v>
      </c>
      <c r="Z52" s="21">
        <v>14980.514717000011</v>
      </c>
      <c r="AA52" s="22">
        <v>10117.764223831991</v>
      </c>
      <c r="AB52" s="20">
        <v>116754.24399999998</v>
      </c>
      <c r="AC52" s="21">
        <v>16082.897110999986</v>
      </c>
      <c r="AD52" s="22">
        <v>10849.488966951978</v>
      </c>
      <c r="AE52" s="20">
        <v>118664.89599999995</v>
      </c>
      <c r="AF52" s="21">
        <v>12260.457054719991</v>
      </c>
      <c r="AG52" s="22">
        <v>6455.1169111280005</v>
      </c>
      <c r="AH52" s="20">
        <v>118032.40079999981</v>
      </c>
      <c r="AI52" s="21">
        <v>12195.107650656004</v>
      </c>
      <c r="AJ52" s="22">
        <v>6287.1591962639932</v>
      </c>
      <c r="AK52" s="20">
        <v>87811.413599999956</v>
      </c>
      <c r="AL52" s="21">
        <v>9072.6752531519996</v>
      </c>
      <c r="AM52" s="22">
        <v>4797.3848819679988</v>
      </c>
      <c r="AN52" s="20">
        <v>95927.173599999951</v>
      </c>
      <c r="AO52" s="21">
        <v>9911.1955763519982</v>
      </c>
      <c r="AP52" s="22">
        <v>5362.1920072640032</v>
      </c>
      <c r="AQ52" s="20">
        <v>125565.092</v>
      </c>
      <c r="AR52" s="21">
        <v>12973.38531</v>
      </c>
      <c r="AS52" s="22">
        <v>7334.3420500000002</v>
      </c>
      <c r="AT52" s="20">
        <v>134483.75839999988</v>
      </c>
      <c r="AU52" s="21">
        <v>13894.861917887998</v>
      </c>
      <c r="AV52" s="22">
        <v>8729.1395656559871</v>
      </c>
    </row>
    <row r="53" spans="1:48" x14ac:dyDescent="0.25">
      <c r="A53" s="15">
        <v>48</v>
      </c>
      <c r="B53" s="16" t="s">
        <v>583</v>
      </c>
      <c r="C53" s="122">
        <v>15</v>
      </c>
      <c r="D53" s="74">
        <v>0.84</v>
      </c>
      <c r="E53" s="74" t="s">
        <v>207</v>
      </c>
      <c r="F53" s="69">
        <v>40234</v>
      </c>
      <c r="G53" s="69">
        <v>40234</v>
      </c>
      <c r="H53" s="67" t="s">
        <v>233</v>
      </c>
      <c r="I53" s="65">
        <f t="shared" si="8"/>
        <v>4681021.74</v>
      </c>
      <c r="J53" s="17">
        <f t="shared" si="9"/>
        <v>473580.26809419994</v>
      </c>
      <c r="K53" s="18">
        <f t="shared" si="11"/>
        <v>0.10117027743054231</v>
      </c>
      <c r="L53" s="11">
        <f t="shared" si="10"/>
        <v>257494.24110820008</v>
      </c>
      <c r="M53" s="127">
        <v>507026.64000000036</v>
      </c>
      <c r="N53" s="128">
        <v>55960.530256800026</v>
      </c>
      <c r="O53" s="129">
        <v>27044.2955478</v>
      </c>
      <c r="P53" s="127">
        <v>485150.51999999984</v>
      </c>
      <c r="Q53" s="21">
        <v>53546.062892399976</v>
      </c>
      <c r="R53" s="22">
        <v>30439.48144979998</v>
      </c>
      <c r="S53" s="20">
        <v>553692.84000000043</v>
      </c>
      <c r="T53" s="21">
        <v>61111.078750799999</v>
      </c>
      <c r="U53" s="22">
        <v>38912.594891399982</v>
      </c>
      <c r="V53" s="20">
        <v>483557.99999999948</v>
      </c>
      <c r="W53" s="21">
        <v>53370.29646000002</v>
      </c>
      <c r="X53" s="22">
        <v>32503.290651600026</v>
      </c>
      <c r="Y53" s="20">
        <v>361321.02000000048</v>
      </c>
      <c r="Z53" s="21">
        <v>39879.00097740005</v>
      </c>
      <c r="AA53" s="22">
        <v>23803.127384400021</v>
      </c>
      <c r="AB53" s="20">
        <v>253459.5600000002</v>
      </c>
      <c r="AC53" s="21">
        <v>29842.328594400016</v>
      </c>
      <c r="AD53" s="22">
        <v>18455.429664599997</v>
      </c>
      <c r="AE53" s="20">
        <v>228375.71999999986</v>
      </c>
      <c r="AF53" s="21">
        <v>20167.859833199975</v>
      </c>
      <c r="AG53" s="22">
        <v>8995.9713846000104</v>
      </c>
      <c r="AH53" s="20">
        <v>299529.05999999988</v>
      </c>
      <c r="AI53" s="21">
        <v>26451.411288599975</v>
      </c>
      <c r="AJ53" s="22">
        <v>11174.516594399998</v>
      </c>
      <c r="AK53" s="20">
        <v>311103.11999999994</v>
      </c>
      <c r="AL53" s="21">
        <v>27473.516527199994</v>
      </c>
      <c r="AM53" s="22">
        <v>12303.5592504</v>
      </c>
      <c r="AN53" s="20">
        <v>384303.83999999898</v>
      </c>
      <c r="AO53" s="21">
        <v>33937.872110399992</v>
      </c>
      <c r="AP53" s="22">
        <v>15740.46550980002</v>
      </c>
      <c r="AQ53" s="20">
        <v>350760.12</v>
      </c>
      <c r="AR53" s="21">
        <v>30975.626199999999</v>
      </c>
      <c r="AS53" s="22">
        <v>15099.89782</v>
      </c>
      <c r="AT53" s="20">
        <v>462741.30000000109</v>
      </c>
      <c r="AU53" s="21">
        <v>40864.684202999924</v>
      </c>
      <c r="AV53" s="22">
        <v>23021.610959400041</v>
      </c>
    </row>
    <row r="54" spans="1:48" x14ac:dyDescent="0.25">
      <c r="A54" s="15">
        <v>49</v>
      </c>
      <c r="B54" s="16" t="s">
        <v>584</v>
      </c>
      <c r="C54" s="122">
        <v>13</v>
      </c>
      <c r="D54" s="74">
        <v>0.2</v>
      </c>
      <c r="E54" s="74" t="s">
        <v>207</v>
      </c>
      <c r="F54" s="69">
        <v>41025</v>
      </c>
      <c r="G54" s="69">
        <v>41064</v>
      </c>
      <c r="H54" s="67" t="s">
        <v>234</v>
      </c>
      <c r="I54" s="65">
        <f t="shared" si="8"/>
        <v>1291394.8559999997</v>
      </c>
      <c r="J54" s="17">
        <f t="shared" si="9"/>
        <v>155857.35953536001</v>
      </c>
      <c r="K54" s="18">
        <f t="shared" si="11"/>
        <v>0.12068915933126502</v>
      </c>
      <c r="L54" s="11">
        <f t="shared" si="10"/>
        <v>96859.335711000007</v>
      </c>
      <c r="M54" s="20">
        <v>113632.30400000002</v>
      </c>
      <c r="N54" s="21">
        <v>15465.356574400012</v>
      </c>
      <c r="O54" s="22">
        <v>9096.2917429599984</v>
      </c>
      <c r="P54" s="20">
        <v>93088.143999999986</v>
      </c>
      <c r="Q54" s="21">
        <v>12669.296398400014</v>
      </c>
      <c r="R54" s="22">
        <v>8470.7577246400033</v>
      </c>
      <c r="S54" s="20">
        <v>142057.28</v>
      </c>
      <c r="T54" s="21">
        <v>19333.995807999992</v>
      </c>
      <c r="U54" s="22">
        <v>13640.036220559994</v>
      </c>
      <c r="V54" s="20">
        <v>126398.06399999987</v>
      </c>
      <c r="W54" s="21">
        <v>17202.776510399995</v>
      </c>
      <c r="X54" s="22">
        <v>11668.514436880005</v>
      </c>
      <c r="Y54" s="20">
        <v>109651.03199999996</v>
      </c>
      <c r="Z54" s="21">
        <v>14923.505455199987</v>
      </c>
      <c r="AA54" s="22">
        <v>10165.936425119999</v>
      </c>
      <c r="AB54" s="20">
        <v>121574.48799999995</v>
      </c>
      <c r="AC54" s="21">
        <v>16546.287816799995</v>
      </c>
      <c r="AD54" s="22">
        <v>11037.639308879992</v>
      </c>
      <c r="AE54" s="20">
        <v>123897.02400000005</v>
      </c>
      <c r="AF54" s="21">
        <v>12647.40820992</v>
      </c>
      <c r="AG54" s="22">
        <v>6498.3931580799954</v>
      </c>
      <c r="AH54" s="20">
        <v>5883.5040000000017</v>
      </c>
      <c r="AI54" s="21">
        <v>600.58808832000011</v>
      </c>
      <c r="AJ54" s="22">
        <v>280.75147856000001</v>
      </c>
      <c r="AK54" s="20">
        <v>51375.711999999985</v>
      </c>
      <c r="AL54" s="21">
        <v>5244.4326809600007</v>
      </c>
      <c r="AM54" s="22">
        <v>2606.31929184</v>
      </c>
      <c r="AN54" s="20">
        <v>142183.67999999979</v>
      </c>
      <c r="AO54" s="21">
        <v>14514.110054400006</v>
      </c>
      <c r="AP54" s="22">
        <v>7789.710598480001</v>
      </c>
      <c r="AQ54" s="20">
        <v>120570.192</v>
      </c>
      <c r="AR54" s="21">
        <v>12307.805200000001</v>
      </c>
      <c r="AS54" s="22">
        <v>6753.0973789999998</v>
      </c>
      <c r="AT54" s="20">
        <v>141083.43200000006</v>
      </c>
      <c r="AU54" s="21">
        <v>14401.796738559993</v>
      </c>
      <c r="AV54" s="22">
        <v>8851.8879460000044</v>
      </c>
    </row>
    <row r="55" spans="1:48" x14ac:dyDescent="0.25">
      <c r="A55" s="15">
        <v>50</v>
      </c>
      <c r="B55" s="16" t="s">
        <v>713</v>
      </c>
      <c r="C55" s="122">
        <v>382</v>
      </c>
      <c r="D55" s="74">
        <v>1.6719999999999999</v>
      </c>
      <c r="E55" s="74" t="s">
        <v>207</v>
      </c>
      <c r="F55" s="76">
        <v>41898</v>
      </c>
      <c r="G55" s="76">
        <v>41898</v>
      </c>
      <c r="H55" s="67" t="s">
        <v>451</v>
      </c>
      <c r="I55" s="65">
        <f t="shared" si="8"/>
        <v>12376999.999999998</v>
      </c>
      <c r="J55" s="17">
        <f t="shared" si="9"/>
        <v>1285678.9794160004</v>
      </c>
      <c r="K55" s="18">
        <f t="shared" si="11"/>
        <v>0.10387646274670766</v>
      </c>
      <c r="L55" s="11">
        <f t="shared" si="10"/>
        <v>706209.11146599997</v>
      </c>
      <c r="M55" s="20">
        <v>1210273.6000000068</v>
      </c>
      <c r="N55" s="21">
        <v>143490.03801600056</v>
      </c>
      <c r="O55" s="22">
        <v>75015.260028000121</v>
      </c>
      <c r="P55" s="20">
        <v>1099656.4000000039</v>
      </c>
      <c r="Q55" s="21">
        <v>130375.26278399992</v>
      </c>
      <c r="R55" s="22">
        <v>78360.320240000045</v>
      </c>
      <c r="S55" s="20">
        <v>1209353.999999997</v>
      </c>
      <c r="T55" s="21">
        <v>143381.01024000027</v>
      </c>
      <c r="U55" s="22">
        <v>94993.913147999949</v>
      </c>
      <c r="V55" s="20">
        <v>1177990.800000001</v>
      </c>
      <c r="W55" s="21">
        <v>139662.58924799986</v>
      </c>
      <c r="X55" s="22">
        <v>88373.625667999964</v>
      </c>
      <c r="Y55" s="20">
        <v>1031122.4000000006</v>
      </c>
      <c r="Z55" s="21">
        <v>122249.87174399992</v>
      </c>
      <c r="AA55" s="22">
        <v>76252.483924000073</v>
      </c>
      <c r="AB55" s="20">
        <v>871802.39999999874</v>
      </c>
      <c r="AC55" s="21">
        <v>103360.89254400009</v>
      </c>
      <c r="AD55" s="22">
        <v>62617.788571999954</v>
      </c>
      <c r="AE55" s="20">
        <v>530762.79999999993</v>
      </c>
      <c r="AF55" s="21">
        <v>46229.439880000034</v>
      </c>
      <c r="AG55" s="22">
        <v>20644.254447999996</v>
      </c>
      <c r="AH55" s="20">
        <v>1212517.5999999982</v>
      </c>
      <c r="AI55" s="21">
        <v>105610.28296000013</v>
      </c>
      <c r="AJ55" s="22">
        <v>45553.220051999982</v>
      </c>
      <c r="AK55" s="20">
        <v>1172950.3999999987</v>
      </c>
      <c r="AL55" s="21">
        <v>102163.97984000009</v>
      </c>
      <c r="AM55" s="22">
        <v>45012.226239999996</v>
      </c>
      <c r="AN55" s="20">
        <v>1215059.5999999996</v>
      </c>
      <c r="AO55" s="21">
        <v>105831.69116</v>
      </c>
      <c r="AP55" s="22">
        <v>48365.624617999965</v>
      </c>
      <c r="AQ55" s="20">
        <v>1165444</v>
      </c>
      <c r="AR55" s="21">
        <v>101510.1724</v>
      </c>
      <c r="AS55" s="22">
        <v>48975.888659999997</v>
      </c>
      <c r="AT55" s="20">
        <v>480065.9999999947</v>
      </c>
      <c r="AU55" s="21">
        <v>41813.748599999628</v>
      </c>
      <c r="AV55" s="22">
        <v>22044.505867999833</v>
      </c>
    </row>
    <row r="56" spans="1:48" x14ac:dyDescent="0.25">
      <c r="A56" s="15">
        <v>51</v>
      </c>
      <c r="B56" s="16" t="s">
        <v>714</v>
      </c>
      <c r="C56" s="122">
        <v>16</v>
      </c>
      <c r="D56" s="74">
        <v>3.9</v>
      </c>
      <c r="E56" s="74" t="s">
        <v>207</v>
      </c>
      <c r="F56" s="69">
        <v>41381</v>
      </c>
      <c r="G56" s="69">
        <v>41381</v>
      </c>
      <c r="H56" s="67" t="s">
        <v>235</v>
      </c>
      <c r="I56" s="65">
        <f t="shared" si="8"/>
        <v>28500929.291300017</v>
      </c>
      <c r="J56" s="17">
        <f t="shared" si="9"/>
        <v>2806879.8417184134</v>
      </c>
      <c r="K56" s="18">
        <f t="shared" si="11"/>
        <v>9.8483800757164106E-2</v>
      </c>
      <c r="L56" s="11">
        <f t="shared" si="10"/>
        <v>1489320.6711211833</v>
      </c>
      <c r="M56" s="20">
        <v>2716359.2999999975</v>
      </c>
      <c r="N56" s="21">
        <v>308306.7805500023</v>
      </c>
      <c r="O56" s="22">
        <v>155426.12737799977</v>
      </c>
      <c r="P56" s="20">
        <v>2429034.0000000102</v>
      </c>
      <c r="Q56" s="21">
        <v>275695.35900000099</v>
      </c>
      <c r="R56" s="22">
        <v>161404.81281000012</v>
      </c>
      <c r="S56" s="20">
        <v>2573142.9000000013</v>
      </c>
      <c r="T56" s="21">
        <v>292051.71915000089</v>
      </c>
      <c r="U56" s="22">
        <v>189689.6148029998</v>
      </c>
      <c r="V56" s="20">
        <v>2673355.200000003</v>
      </c>
      <c r="W56" s="21">
        <v>303425.81520000065</v>
      </c>
      <c r="X56" s="22">
        <v>187751.63538600018</v>
      </c>
      <c r="Y56" s="20">
        <v>2751187.8000000035</v>
      </c>
      <c r="Z56" s="21">
        <v>312259.81530000141</v>
      </c>
      <c r="AA56" s="22">
        <v>190354.04889299968</v>
      </c>
      <c r="AB56" s="20">
        <v>1144112.6999999993</v>
      </c>
      <c r="AC56" s="21">
        <v>129856.79145000005</v>
      </c>
      <c r="AD56" s="22">
        <v>80607.758031000005</v>
      </c>
      <c r="AE56" s="20">
        <v>2143074.3400000003</v>
      </c>
      <c r="AF56" s="21">
        <v>178710.96921260012</v>
      </c>
      <c r="AG56" s="22">
        <v>72762.363741115943</v>
      </c>
      <c r="AH56" s="20">
        <v>2157185.977299999</v>
      </c>
      <c r="AI56" s="21">
        <v>179887.73864704694</v>
      </c>
      <c r="AJ56" s="22">
        <v>71534.794604439056</v>
      </c>
      <c r="AK56" s="20">
        <v>2477995.5066999984</v>
      </c>
      <c r="AL56" s="21">
        <v>206640.04530371312</v>
      </c>
      <c r="AM56" s="22">
        <v>84653.497272563021</v>
      </c>
      <c r="AN56" s="20">
        <v>2593404.9600000023</v>
      </c>
      <c r="AO56" s="21">
        <v>216264.03961439981</v>
      </c>
      <c r="AP56" s="22">
        <v>94124.619036556949</v>
      </c>
      <c r="AQ56" s="20">
        <v>2447753.39</v>
      </c>
      <c r="AR56" s="21">
        <v>204118.15520000001</v>
      </c>
      <c r="AS56" s="22">
        <v>94018.077130000005</v>
      </c>
      <c r="AT56" s="20">
        <v>2394323.2173000001</v>
      </c>
      <c r="AU56" s="21">
        <v>199662.61309064695</v>
      </c>
      <c r="AV56" s="22">
        <v>106993.32203550897</v>
      </c>
    </row>
    <row r="57" spans="1:48" x14ac:dyDescent="0.25">
      <c r="A57" s="15">
        <v>52</v>
      </c>
      <c r="B57" s="16" t="s">
        <v>585</v>
      </c>
      <c r="C57" s="122">
        <v>20</v>
      </c>
      <c r="D57" s="74">
        <v>2.33</v>
      </c>
      <c r="E57" s="74" t="s">
        <v>207</v>
      </c>
      <c r="F57" s="69">
        <v>39965</v>
      </c>
      <c r="G57" s="69">
        <v>39972</v>
      </c>
      <c r="H57" s="67" t="s">
        <v>236</v>
      </c>
      <c r="I57" s="65">
        <f t="shared" si="8"/>
        <v>6474030</v>
      </c>
      <c r="J57" s="17">
        <f t="shared" si="9"/>
        <v>755325.08009999932</v>
      </c>
      <c r="K57" s="18">
        <f t="shared" si="11"/>
        <v>0.1166699999999999</v>
      </c>
      <c r="L57" s="11">
        <f t="shared" si="10"/>
        <v>454283.97799725004</v>
      </c>
      <c r="M57" s="20">
        <v>1202797.2000000002</v>
      </c>
      <c r="N57" s="21">
        <v>140330.34932399995</v>
      </c>
      <c r="O57" s="22">
        <v>72045.23610975004</v>
      </c>
      <c r="P57" s="20">
        <v>1398084.9000000001</v>
      </c>
      <c r="Q57" s="21">
        <v>163114.56528299971</v>
      </c>
      <c r="R57" s="22">
        <v>96801.989257499939</v>
      </c>
      <c r="S57" s="20">
        <v>1154640.5250000008</v>
      </c>
      <c r="T57" s="21">
        <v>134711.91005174999</v>
      </c>
      <c r="U57" s="22">
        <v>89813.792386499903</v>
      </c>
      <c r="V57" s="20">
        <v>1360063.05</v>
      </c>
      <c r="W57" s="21">
        <v>158678.55604349985</v>
      </c>
      <c r="X57" s="22">
        <v>99289.086751500043</v>
      </c>
      <c r="Y57" s="20">
        <v>1358444.3249999986</v>
      </c>
      <c r="Z57" s="21">
        <v>158489.69939774988</v>
      </c>
      <c r="AA57" s="22">
        <v>96333.873492000086</v>
      </c>
      <c r="AB57" s="20">
        <v>0</v>
      </c>
      <c r="AC57" s="21">
        <v>0</v>
      </c>
      <c r="AD57" s="22">
        <v>0</v>
      </c>
      <c r="AE57" s="20">
        <v>0</v>
      </c>
      <c r="AF57" s="21">
        <v>0</v>
      </c>
      <c r="AG57" s="22">
        <v>0</v>
      </c>
      <c r="AH57" s="20">
        <v>0</v>
      </c>
      <c r="AI57" s="21">
        <v>0</v>
      </c>
      <c r="AJ57" s="22">
        <v>0</v>
      </c>
      <c r="AK57" s="20">
        <v>0</v>
      </c>
      <c r="AL57" s="21">
        <v>0</v>
      </c>
      <c r="AM57" s="22">
        <v>0</v>
      </c>
      <c r="AN57" s="20">
        <v>0</v>
      </c>
      <c r="AO57" s="21">
        <v>0</v>
      </c>
      <c r="AP57" s="22">
        <v>0</v>
      </c>
      <c r="AQ57" s="20">
        <v>0</v>
      </c>
      <c r="AR57" s="21">
        <v>0</v>
      </c>
      <c r="AS57" s="22">
        <v>0</v>
      </c>
      <c r="AT57" s="20">
        <v>0</v>
      </c>
      <c r="AU57" s="21">
        <v>0</v>
      </c>
      <c r="AV57" s="22">
        <v>0</v>
      </c>
    </row>
    <row r="58" spans="1:48" x14ac:dyDescent="0.25">
      <c r="A58" s="15">
        <v>53</v>
      </c>
      <c r="B58" s="16" t="s">
        <v>506</v>
      </c>
      <c r="C58" s="122">
        <v>245</v>
      </c>
      <c r="D58" s="74">
        <v>0.2</v>
      </c>
      <c r="E58" s="74" t="s">
        <v>207</v>
      </c>
      <c r="F58" s="69">
        <v>41418</v>
      </c>
      <c r="G58" s="69">
        <v>41418</v>
      </c>
      <c r="H58" s="67" t="s">
        <v>452</v>
      </c>
      <c r="I58" s="65">
        <f t="shared" si="8"/>
        <v>0</v>
      </c>
      <c r="J58" s="17">
        <f t="shared" si="9"/>
        <v>0</v>
      </c>
      <c r="K58" s="18" t="e">
        <f t="shared" si="11"/>
        <v>#DIV/0!</v>
      </c>
      <c r="L58" s="11">
        <f t="shared" si="10"/>
        <v>0</v>
      </c>
      <c r="M58" s="20">
        <v>0</v>
      </c>
      <c r="N58" s="21">
        <v>0</v>
      </c>
      <c r="O58" s="22">
        <v>0</v>
      </c>
      <c r="P58" s="20">
        <v>0</v>
      </c>
      <c r="Q58" s="21">
        <v>0</v>
      </c>
      <c r="R58" s="22">
        <v>0</v>
      </c>
      <c r="S58" s="20">
        <v>0</v>
      </c>
      <c r="T58" s="21">
        <v>0</v>
      </c>
      <c r="U58" s="22">
        <v>0</v>
      </c>
      <c r="V58" s="20">
        <v>0</v>
      </c>
      <c r="W58" s="21">
        <v>0</v>
      </c>
      <c r="X58" s="22">
        <v>0</v>
      </c>
      <c r="Y58" s="20">
        <v>0</v>
      </c>
      <c r="Z58" s="21">
        <v>0</v>
      </c>
      <c r="AA58" s="22">
        <v>0</v>
      </c>
      <c r="AB58" s="20">
        <v>0</v>
      </c>
      <c r="AC58" s="21">
        <v>0</v>
      </c>
      <c r="AD58" s="22">
        <v>0</v>
      </c>
      <c r="AE58" s="20">
        <v>0</v>
      </c>
      <c r="AF58" s="21">
        <v>0</v>
      </c>
      <c r="AG58" s="22">
        <v>0</v>
      </c>
      <c r="AH58" s="20">
        <v>0</v>
      </c>
      <c r="AI58" s="21">
        <v>0</v>
      </c>
      <c r="AJ58" s="22">
        <v>0</v>
      </c>
      <c r="AK58" s="20">
        <v>0</v>
      </c>
      <c r="AL58" s="21">
        <v>0</v>
      </c>
      <c r="AM58" s="22">
        <v>0</v>
      </c>
      <c r="AN58" s="20">
        <v>0</v>
      </c>
      <c r="AO58" s="21">
        <v>0</v>
      </c>
      <c r="AP58" s="22">
        <v>0</v>
      </c>
      <c r="AQ58" s="20">
        <v>0</v>
      </c>
      <c r="AR58" s="21">
        <v>0</v>
      </c>
      <c r="AS58" s="22">
        <v>0</v>
      </c>
      <c r="AT58" s="20">
        <v>0</v>
      </c>
      <c r="AU58" s="21">
        <v>0</v>
      </c>
      <c r="AV58" s="22">
        <v>0</v>
      </c>
    </row>
    <row r="59" spans="1:48" x14ac:dyDescent="0.25">
      <c r="A59" s="15">
        <v>54</v>
      </c>
      <c r="B59" s="16" t="s">
        <v>507</v>
      </c>
      <c r="C59" s="122">
        <v>248</v>
      </c>
      <c r="D59" s="74">
        <v>1.56</v>
      </c>
      <c r="E59" s="74" t="s">
        <v>207</v>
      </c>
      <c r="F59" s="69">
        <v>41199</v>
      </c>
      <c r="G59" s="69">
        <v>41199</v>
      </c>
      <c r="H59" s="67" t="s">
        <v>237</v>
      </c>
      <c r="I59" s="65">
        <f t="shared" si="8"/>
        <v>5647487.1000000006</v>
      </c>
      <c r="J59" s="17">
        <f t="shared" si="9"/>
        <v>603146.36264999956</v>
      </c>
      <c r="K59" s="18">
        <f t="shared" si="11"/>
        <v>0.10679906867781946</v>
      </c>
      <c r="L59" s="11">
        <f t="shared" si="10"/>
        <v>343301.00256300002</v>
      </c>
      <c r="M59" s="20">
        <v>1033110.8999999994</v>
      </c>
      <c r="N59" s="21">
        <v>122485.6283040002</v>
      </c>
      <c r="O59" s="22">
        <v>64076.013057000011</v>
      </c>
      <c r="P59" s="20">
        <v>946340.40000000049</v>
      </c>
      <c r="Q59" s="21">
        <v>112198.11782399981</v>
      </c>
      <c r="R59" s="22">
        <v>66924.355127999996</v>
      </c>
      <c r="S59" s="20">
        <v>1022343.8999999996</v>
      </c>
      <c r="T59" s="21">
        <v>121209.09278399986</v>
      </c>
      <c r="U59" s="22">
        <v>79647.808443000002</v>
      </c>
      <c r="V59" s="20">
        <v>534448.80000000016</v>
      </c>
      <c r="W59" s="21">
        <v>63364.249727999973</v>
      </c>
      <c r="X59" s="22">
        <v>39915.191159999973</v>
      </c>
      <c r="Y59" s="20">
        <v>0</v>
      </c>
      <c r="Z59" s="21">
        <v>0</v>
      </c>
      <c r="AA59" s="22">
        <v>0</v>
      </c>
      <c r="AB59" s="20">
        <v>0</v>
      </c>
      <c r="AC59" s="21">
        <v>0</v>
      </c>
      <c r="AD59" s="22">
        <v>0</v>
      </c>
      <c r="AE59" s="20">
        <v>0</v>
      </c>
      <c r="AF59" s="21">
        <v>0</v>
      </c>
      <c r="AG59" s="22">
        <v>0</v>
      </c>
      <c r="AH59" s="20">
        <v>0</v>
      </c>
      <c r="AI59" s="21">
        <v>0</v>
      </c>
      <c r="AJ59" s="22">
        <v>0</v>
      </c>
      <c r="AK59" s="20">
        <v>0</v>
      </c>
      <c r="AL59" s="21">
        <v>0</v>
      </c>
      <c r="AM59" s="22">
        <v>0</v>
      </c>
      <c r="AN59" s="20">
        <v>194316.30000000008</v>
      </c>
      <c r="AO59" s="21">
        <v>16924.949730000004</v>
      </c>
      <c r="AP59" s="22">
        <v>7379.4109560000006</v>
      </c>
      <c r="AQ59" s="20">
        <v>888869.7</v>
      </c>
      <c r="AR59" s="21">
        <v>77420.550870000006</v>
      </c>
      <c r="AS59" s="22">
        <v>36549.452579999997</v>
      </c>
      <c r="AT59" s="20">
        <v>1028057.1000000004</v>
      </c>
      <c r="AU59" s="21">
        <v>89543.773409999645</v>
      </c>
      <c r="AV59" s="22">
        <v>48808.771239000016</v>
      </c>
    </row>
    <row r="60" spans="1:48" x14ac:dyDescent="0.25">
      <c r="A60" s="15">
        <v>55</v>
      </c>
      <c r="B60" s="16" t="s">
        <v>192</v>
      </c>
      <c r="C60" s="122">
        <v>250</v>
      </c>
      <c r="D60" s="74">
        <v>0.14000000000000001</v>
      </c>
      <c r="E60" s="74" t="s">
        <v>207</v>
      </c>
      <c r="F60" s="69">
        <v>40217</v>
      </c>
      <c r="G60" s="69">
        <v>40217</v>
      </c>
      <c r="H60" s="67" t="s">
        <v>238</v>
      </c>
      <c r="I60" s="65">
        <f t="shared" si="8"/>
        <v>576325.12800000049</v>
      </c>
      <c r="J60" s="17">
        <f t="shared" si="9"/>
        <v>80385.914579839999</v>
      </c>
      <c r="K60" s="18">
        <f t="shared" si="11"/>
        <v>0.13948014874659417</v>
      </c>
      <c r="L60" s="11">
        <f t="shared" si="10"/>
        <v>54018.284016540019</v>
      </c>
      <c r="M60" s="20">
        <v>84649.98000000001</v>
      </c>
      <c r="N60" s="21">
        <v>13009.008926400011</v>
      </c>
      <c r="O60" s="22">
        <v>8154.9667563000048</v>
      </c>
      <c r="P60" s="20">
        <v>87712.200000000026</v>
      </c>
      <c r="Q60" s="21">
        <v>13479.610895999989</v>
      </c>
      <c r="R60" s="22">
        <v>9332.0000985000042</v>
      </c>
      <c r="S60" s="20">
        <v>95119.230000000185</v>
      </c>
      <c r="T60" s="21">
        <v>14617.923266399983</v>
      </c>
      <c r="U60" s="22">
        <v>10804.915665359991</v>
      </c>
      <c r="V60" s="20">
        <v>33753.198000000011</v>
      </c>
      <c r="W60" s="21">
        <v>5187.1914686399959</v>
      </c>
      <c r="X60" s="22">
        <v>3692.4378366000042</v>
      </c>
      <c r="Y60" s="20">
        <v>52389.498000000014</v>
      </c>
      <c r="Z60" s="21">
        <v>8051.2180526400107</v>
      </c>
      <c r="AA60" s="22">
        <v>5805.2112771000056</v>
      </c>
      <c r="AB60" s="20">
        <v>9693.9659999999949</v>
      </c>
      <c r="AC60" s="21">
        <v>1489.7686948800019</v>
      </c>
      <c r="AD60" s="22">
        <v>1099.9589974800001</v>
      </c>
      <c r="AE60" s="20">
        <v>0</v>
      </c>
      <c r="AF60" s="21">
        <v>0</v>
      </c>
      <c r="AG60" s="22">
        <v>0</v>
      </c>
      <c r="AH60" s="20">
        <v>0</v>
      </c>
      <c r="AI60" s="21">
        <v>0</v>
      </c>
      <c r="AJ60" s="22">
        <v>0</v>
      </c>
      <c r="AK60" s="20">
        <v>50186.6340000001</v>
      </c>
      <c r="AL60" s="21">
        <v>5784.5114348400002</v>
      </c>
      <c r="AM60" s="22">
        <v>3346.3228776000001</v>
      </c>
      <c r="AN60" s="20">
        <v>36882.659999999996</v>
      </c>
      <c r="AO60" s="21">
        <v>4251.095391599998</v>
      </c>
      <c r="AP60" s="22">
        <v>2467.2497649000006</v>
      </c>
      <c r="AQ60" s="20">
        <v>47350.817999999999</v>
      </c>
      <c r="AR60" s="21">
        <v>5457.6552830000001</v>
      </c>
      <c r="AS60" s="22">
        <v>3326.7809579999998</v>
      </c>
      <c r="AT60" s="20">
        <v>78586.94400000012</v>
      </c>
      <c r="AU60" s="21">
        <v>9057.9311654400117</v>
      </c>
      <c r="AV60" s="22">
        <v>5988.4397847</v>
      </c>
    </row>
    <row r="61" spans="1:48" x14ac:dyDescent="0.25">
      <c r="A61" s="15">
        <v>56</v>
      </c>
      <c r="B61" s="16" t="s">
        <v>193</v>
      </c>
      <c r="C61" s="122">
        <v>259</v>
      </c>
      <c r="D61" s="74">
        <v>0.14000000000000001</v>
      </c>
      <c r="E61" s="74" t="s">
        <v>207</v>
      </c>
      <c r="F61" s="69">
        <v>41242</v>
      </c>
      <c r="G61" s="69">
        <v>41254</v>
      </c>
      <c r="H61" s="67" t="s">
        <v>239</v>
      </c>
      <c r="I61" s="65">
        <f t="shared" si="8"/>
        <v>440358.42720000003</v>
      </c>
      <c r="J61" s="17">
        <f t="shared" si="9"/>
        <v>63991.826206731974</v>
      </c>
      <c r="K61" s="18">
        <f t="shared" si="11"/>
        <v>0.14531759188445928</v>
      </c>
      <c r="L61" s="11">
        <f t="shared" si="10"/>
        <v>43467.793734595994</v>
      </c>
      <c r="M61" s="20">
        <v>97146.326999999932</v>
      </c>
      <c r="N61" s="21">
        <v>14929.447533359993</v>
      </c>
      <c r="O61" s="22">
        <v>9424.9166750279892</v>
      </c>
      <c r="P61" s="20">
        <v>83355.090000000055</v>
      </c>
      <c r="Q61" s="21">
        <v>12810.010231199993</v>
      </c>
      <c r="R61" s="22">
        <v>8878.6806380760045</v>
      </c>
      <c r="S61" s="20">
        <v>96175.893599999952</v>
      </c>
      <c r="T61" s="21">
        <v>14780.311328448</v>
      </c>
      <c r="U61" s="22">
        <v>10925.839965119998</v>
      </c>
      <c r="V61" s="20">
        <v>67833.722400000072</v>
      </c>
      <c r="W61" s="21">
        <v>10424.686458432003</v>
      </c>
      <c r="X61" s="22">
        <v>7478.2002410040013</v>
      </c>
      <c r="Y61" s="20">
        <v>0</v>
      </c>
      <c r="Z61" s="21">
        <v>0</v>
      </c>
      <c r="AA61" s="22">
        <v>0</v>
      </c>
      <c r="AB61" s="20">
        <v>0</v>
      </c>
      <c r="AC61" s="21">
        <v>0</v>
      </c>
      <c r="AD61" s="22">
        <v>0</v>
      </c>
      <c r="AE61" s="20">
        <v>0</v>
      </c>
      <c r="AF61" s="21">
        <v>0</v>
      </c>
      <c r="AG61" s="22">
        <v>0</v>
      </c>
      <c r="AH61" s="20">
        <v>0</v>
      </c>
      <c r="AI61" s="21">
        <v>0</v>
      </c>
      <c r="AJ61" s="22">
        <v>0</v>
      </c>
      <c r="AK61" s="20">
        <v>6990.0816000000004</v>
      </c>
      <c r="AL61" s="21">
        <v>805.67680521600005</v>
      </c>
      <c r="AM61" s="22">
        <v>452.57272698000014</v>
      </c>
      <c r="AN61" s="20">
        <v>31480.241400000024</v>
      </c>
      <c r="AO61" s="21">
        <v>3628.4126237639998</v>
      </c>
      <c r="AP61" s="22">
        <v>2120.9762338679998</v>
      </c>
      <c r="AQ61" s="20">
        <v>28204.62</v>
      </c>
      <c r="AR61" s="21">
        <v>3250.864501</v>
      </c>
      <c r="AS61" s="22">
        <v>1967.822954</v>
      </c>
      <c r="AT61" s="20">
        <v>29172.451200000014</v>
      </c>
      <c r="AU61" s="21">
        <v>3362.4167253119995</v>
      </c>
      <c r="AV61" s="22">
        <v>2218.7843005199998</v>
      </c>
    </row>
    <row r="62" spans="1:48" x14ac:dyDescent="0.25">
      <c r="A62" s="15">
        <v>57</v>
      </c>
      <c r="B62" s="27" t="s">
        <v>194</v>
      </c>
      <c r="C62" s="15">
        <v>260</v>
      </c>
      <c r="D62" s="74">
        <v>0.995</v>
      </c>
      <c r="E62" s="74" t="s">
        <v>207</v>
      </c>
      <c r="F62" s="69">
        <v>40791</v>
      </c>
      <c r="G62" s="69">
        <v>40791</v>
      </c>
      <c r="H62" s="67" t="s">
        <v>240</v>
      </c>
      <c r="I62" s="65">
        <f t="shared" si="8"/>
        <v>7380837</v>
      </c>
      <c r="J62" s="17">
        <f t="shared" si="9"/>
        <v>840756.78577500011</v>
      </c>
      <c r="K62" s="18">
        <f t="shared" si="11"/>
        <v>0.11391076456166152</v>
      </c>
      <c r="L62" s="11">
        <f t="shared" si="10"/>
        <v>499244.05835875013</v>
      </c>
      <c r="M62" s="20">
        <v>719473.5</v>
      </c>
      <c r="N62" s="21">
        <v>92675.38153500027</v>
      </c>
      <c r="O62" s="22">
        <v>51865.164717499996</v>
      </c>
      <c r="P62" s="20">
        <v>656919.25</v>
      </c>
      <c r="Q62" s="21">
        <v>84617.768592500041</v>
      </c>
      <c r="R62" s="22">
        <v>53550.371989999978</v>
      </c>
      <c r="S62" s="20">
        <v>645131.75</v>
      </c>
      <c r="T62" s="21">
        <v>83099.420717499917</v>
      </c>
      <c r="U62" s="22">
        <v>57237.848222499953</v>
      </c>
      <c r="V62" s="20">
        <v>684790.25</v>
      </c>
      <c r="W62" s="21">
        <v>88207.83210249996</v>
      </c>
      <c r="X62" s="22">
        <v>58449.951287499956</v>
      </c>
      <c r="Y62" s="20">
        <v>697979.5</v>
      </c>
      <c r="Z62" s="21">
        <v>89906.739394999924</v>
      </c>
      <c r="AA62" s="22">
        <v>59403.118530000014</v>
      </c>
      <c r="AB62" s="20">
        <v>561361.75</v>
      </c>
      <c r="AC62" s="21">
        <v>72309.007017499942</v>
      </c>
      <c r="AD62" s="22">
        <v>47197.455222500001</v>
      </c>
      <c r="AE62" s="20">
        <v>632990.5</v>
      </c>
      <c r="AF62" s="21">
        <v>61153.212205000011</v>
      </c>
      <c r="AG62" s="22">
        <v>30784.609654999997</v>
      </c>
      <c r="AH62" s="20">
        <v>522160.25</v>
      </c>
      <c r="AI62" s="21">
        <v>50445.901752500075</v>
      </c>
      <c r="AJ62" s="22">
        <v>25065.769567500018</v>
      </c>
      <c r="AK62" s="20">
        <v>592010.75</v>
      </c>
      <c r="AL62" s="21">
        <v>57194.158557499977</v>
      </c>
      <c r="AM62" s="22">
        <v>27452.916777500039</v>
      </c>
      <c r="AN62" s="20">
        <v>511796.75</v>
      </c>
      <c r="AO62" s="21">
        <v>49444.684017499996</v>
      </c>
      <c r="AP62" s="22">
        <v>25229.865551250026</v>
      </c>
      <c r="AQ62" s="20">
        <v>565072.5</v>
      </c>
      <c r="AR62" s="21">
        <v>54591.65423</v>
      </c>
      <c r="AS62" s="22">
        <v>28890.190030000002</v>
      </c>
      <c r="AT62" s="20">
        <v>591150.25</v>
      </c>
      <c r="AU62" s="21">
        <v>57111.025652499964</v>
      </c>
      <c r="AV62" s="22">
        <v>34116.796807500046</v>
      </c>
    </row>
    <row r="63" spans="1:48" x14ac:dyDescent="0.25">
      <c r="A63" s="15">
        <v>58</v>
      </c>
      <c r="B63" s="27" t="s">
        <v>195</v>
      </c>
      <c r="C63" s="15">
        <v>267</v>
      </c>
      <c r="D63" s="74">
        <v>0.6</v>
      </c>
      <c r="E63" s="74" t="s">
        <v>207</v>
      </c>
      <c r="F63" s="69">
        <v>40742</v>
      </c>
      <c r="G63" s="69">
        <v>40742</v>
      </c>
      <c r="H63" s="67" t="s">
        <v>241</v>
      </c>
      <c r="I63" s="65">
        <f t="shared" si="8"/>
        <v>2436423.5799999996</v>
      </c>
      <c r="J63" s="17">
        <f t="shared" si="9"/>
        <v>282799.44747080049</v>
      </c>
      <c r="K63" s="18">
        <f t="shared" si="11"/>
        <v>0.11607154428820646</v>
      </c>
      <c r="L63" s="11">
        <f t="shared" si="10"/>
        <v>172511.62634800008</v>
      </c>
      <c r="M63" s="20">
        <v>327868.43999999959</v>
      </c>
      <c r="N63" s="21">
        <v>40183.556006400097</v>
      </c>
      <c r="O63" s="22">
        <v>21864.0519074</v>
      </c>
      <c r="P63" s="20">
        <v>351115.16000000021</v>
      </c>
      <c r="Q63" s="21">
        <v>43032.674009600152</v>
      </c>
      <c r="R63" s="22">
        <v>26430.707056800016</v>
      </c>
      <c r="S63" s="20">
        <v>328569.07999999967</v>
      </c>
      <c r="T63" s="21">
        <v>40269.42644480001</v>
      </c>
      <c r="U63" s="22">
        <v>26841.760213600006</v>
      </c>
      <c r="V63" s="20">
        <v>288005.74</v>
      </c>
      <c r="W63" s="21">
        <v>35297.983494400076</v>
      </c>
      <c r="X63" s="22">
        <v>22856.591618000013</v>
      </c>
      <c r="Y63" s="20">
        <v>339671.27999999991</v>
      </c>
      <c r="Z63" s="21">
        <v>41630.112076799982</v>
      </c>
      <c r="AA63" s="22">
        <v>26598.770421200014</v>
      </c>
      <c r="AB63" s="20">
        <v>285246.5400000001</v>
      </c>
      <c r="AC63" s="21">
        <v>34959.815942400164</v>
      </c>
      <c r="AD63" s="22">
        <v>22223.522725000017</v>
      </c>
      <c r="AE63" s="20">
        <v>0</v>
      </c>
      <c r="AF63" s="21">
        <v>0</v>
      </c>
      <c r="AG63" s="22">
        <v>0</v>
      </c>
      <c r="AH63" s="20">
        <v>0</v>
      </c>
      <c r="AI63" s="21">
        <v>0</v>
      </c>
      <c r="AJ63" s="22">
        <v>0</v>
      </c>
      <c r="AK63" s="20">
        <v>0.02</v>
      </c>
      <c r="AL63" s="21">
        <v>1.8384E-3</v>
      </c>
      <c r="AM63" s="22">
        <v>8.5320000000000014E-4</v>
      </c>
      <c r="AN63" s="20">
        <v>15279.740000000005</v>
      </c>
      <c r="AO63" s="21">
        <v>1404.5137008000006</v>
      </c>
      <c r="AP63" s="22">
        <v>616.22084359999997</v>
      </c>
      <c r="AQ63" s="20">
        <v>319303.92</v>
      </c>
      <c r="AR63" s="21">
        <v>29350.41633</v>
      </c>
      <c r="AS63" s="22">
        <v>14911.75448</v>
      </c>
      <c r="AT63" s="20">
        <v>181363.66000000012</v>
      </c>
      <c r="AU63" s="21">
        <v>16670.947627199996</v>
      </c>
      <c r="AV63" s="22">
        <v>10168.2462292</v>
      </c>
    </row>
    <row r="64" spans="1:48" x14ac:dyDescent="0.25">
      <c r="A64" s="15">
        <v>59</v>
      </c>
      <c r="B64" s="27" t="s">
        <v>196</v>
      </c>
      <c r="C64" s="15">
        <v>268</v>
      </c>
      <c r="D64" s="74">
        <v>0.6</v>
      </c>
      <c r="E64" s="74" t="s">
        <v>207</v>
      </c>
      <c r="F64" s="69">
        <v>41276</v>
      </c>
      <c r="G64" s="69">
        <v>41276</v>
      </c>
      <c r="H64" s="67" t="s">
        <v>242</v>
      </c>
      <c r="I64" s="65">
        <f t="shared" si="8"/>
        <v>3186301.0500000003</v>
      </c>
      <c r="J64" s="17">
        <f t="shared" si="9"/>
        <v>387677.76517150027</v>
      </c>
      <c r="K64" s="18">
        <f t="shared" si="11"/>
        <v>0.12167016207445315</v>
      </c>
      <c r="L64" s="11">
        <f t="shared" si="10"/>
        <v>238082.40590900002</v>
      </c>
      <c r="M64" s="20">
        <v>431676.39999999967</v>
      </c>
      <c r="N64" s="21">
        <v>58526.6863120001</v>
      </c>
      <c r="O64" s="22">
        <v>34094.402249499995</v>
      </c>
      <c r="P64" s="20">
        <v>391002.00000000035</v>
      </c>
      <c r="Q64" s="21">
        <v>53012.051160000126</v>
      </c>
      <c r="R64" s="22">
        <v>34519.868519000003</v>
      </c>
      <c r="S64" s="20">
        <v>416226.0999999998</v>
      </c>
      <c r="T64" s="21">
        <v>56431.934638000013</v>
      </c>
      <c r="U64" s="22">
        <v>39658.922640000041</v>
      </c>
      <c r="V64" s="20">
        <v>380411.60000000056</v>
      </c>
      <c r="W64" s="21">
        <v>51576.204728000041</v>
      </c>
      <c r="X64" s="22">
        <v>35148.198778500024</v>
      </c>
      <c r="Y64" s="20">
        <v>291028.70000000007</v>
      </c>
      <c r="Z64" s="21">
        <v>39457.671145999986</v>
      </c>
      <c r="AA64" s="22">
        <v>26701.827738999978</v>
      </c>
      <c r="AB64" s="20">
        <v>289674.20000000007</v>
      </c>
      <c r="AC64" s="21">
        <v>36209.275000000009</v>
      </c>
      <c r="AD64" s="22">
        <v>23343.839344000011</v>
      </c>
      <c r="AE64" s="20">
        <v>0</v>
      </c>
      <c r="AF64" s="21">
        <v>0</v>
      </c>
      <c r="AG64" s="22">
        <v>0</v>
      </c>
      <c r="AH64" s="20">
        <v>301166.14999999985</v>
      </c>
      <c r="AI64" s="21">
        <v>28234.326562500009</v>
      </c>
      <c r="AJ64" s="22">
        <v>13388.663636999992</v>
      </c>
      <c r="AK64" s="20">
        <v>308922.25000000006</v>
      </c>
      <c r="AL64" s="21">
        <v>28961.460937499971</v>
      </c>
      <c r="AM64" s="22">
        <v>13784.299892999979</v>
      </c>
      <c r="AN64" s="20">
        <v>348428.74999999983</v>
      </c>
      <c r="AO64" s="21">
        <v>32665.195312500004</v>
      </c>
      <c r="AP64" s="22">
        <v>15889.335337999992</v>
      </c>
      <c r="AQ64" s="20">
        <v>27764.9</v>
      </c>
      <c r="AR64" s="21">
        <v>2602.9593749999999</v>
      </c>
      <c r="AS64" s="22">
        <v>1553.047771</v>
      </c>
      <c r="AT64" s="20">
        <v>0</v>
      </c>
      <c r="AU64" s="21">
        <v>0</v>
      </c>
      <c r="AV64" s="22">
        <v>0</v>
      </c>
    </row>
    <row r="65" spans="1:48" x14ac:dyDescent="0.25">
      <c r="A65" s="15">
        <v>60</v>
      </c>
      <c r="B65" s="27" t="s">
        <v>197</v>
      </c>
      <c r="C65" s="15">
        <v>273</v>
      </c>
      <c r="D65" s="74">
        <v>0.6</v>
      </c>
      <c r="E65" s="74" t="s">
        <v>207</v>
      </c>
      <c r="F65" s="69">
        <v>40742</v>
      </c>
      <c r="G65" s="69">
        <v>40743</v>
      </c>
      <c r="H65" s="67" t="s">
        <v>241</v>
      </c>
      <c r="I65" s="65">
        <f t="shared" si="8"/>
        <v>2994417.0600000005</v>
      </c>
      <c r="J65" s="17">
        <f t="shared" si="9"/>
        <v>311583.02869119984</v>
      </c>
      <c r="K65" s="18">
        <f t="shared" si="11"/>
        <v>0.10405465319223094</v>
      </c>
      <c r="L65" s="11">
        <f t="shared" si="10"/>
        <v>173177.36010130003</v>
      </c>
      <c r="M65" s="20">
        <v>389321.96000000037</v>
      </c>
      <c r="N65" s="21">
        <v>47715.299417599941</v>
      </c>
      <c r="O65" s="22">
        <v>25740.127493800006</v>
      </c>
      <c r="P65" s="20">
        <v>351203.36</v>
      </c>
      <c r="Q65" s="21">
        <v>43043.483801599978</v>
      </c>
      <c r="R65" s="22">
        <v>26443.747362400009</v>
      </c>
      <c r="S65" s="20">
        <v>389855.4200000001</v>
      </c>
      <c r="T65" s="21">
        <v>47780.680275200008</v>
      </c>
      <c r="U65" s="22">
        <v>32153.648304799975</v>
      </c>
      <c r="V65" s="20">
        <v>55526.979999999989</v>
      </c>
      <c r="W65" s="21">
        <v>6805.3866687999998</v>
      </c>
      <c r="X65" s="22">
        <v>4570.0232505999975</v>
      </c>
      <c r="Y65" s="20">
        <v>0</v>
      </c>
      <c r="Z65" s="21">
        <v>0</v>
      </c>
      <c r="AA65" s="22">
        <v>0</v>
      </c>
      <c r="AB65" s="20">
        <v>0</v>
      </c>
      <c r="AC65" s="21">
        <v>0</v>
      </c>
      <c r="AD65" s="22">
        <v>0</v>
      </c>
      <c r="AE65" s="20">
        <v>0</v>
      </c>
      <c r="AF65" s="21">
        <v>0</v>
      </c>
      <c r="AG65" s="22">
        <v>0</v>
      </c>
      <c r="AH65" s="20">
        <v>161127.85999999999</v>
      </c>
      <c r="AI65" s="21">
        <v>14810.872891199997</v>
      </c>
      <c r="AJ65" s="22">
        <v>6836.7581750000063</v>
      </c>
      <c r="AK65" s="20">
        <v>361838.64000000025</v>
      </c>
      <c r="AL65" s="21">
        <v>33260.207788799984</v>
      </c>
      <c r="AM65" s="22">
        <v>15611.913069999997</v>
      </c>
      <c r="AN65" s="20">
        <v>433381.71999999991</v>
      </c>
      <c r="AO65" s="21">
        <v>39836.447702399964</v>
      </c>
      <c r="AP65" s="22">
        <v>19347.511247300012</v>
      </c>
      <c r="AQ65" s="20">
        <v>420069.94</v>
      </c>
      <c r="AR65" s="21">
        <v>38612.828880000001</v>
      </c>
      <c r="AS65" s="22">
        <v>19603.11493</v>
      </c>
      <c r="AT65" s="20">
        <v>432091.18000000028</v>
      </c>
      <c r="AU65" s="21">
        <v>39717.821265599989</v>
      </c>
      <c r="AV65" s="22">
        <v>22870.516267400013</v>
      </c>
    </row>
    <row r="66" spans="1:48" x14ac:dyDescent="0.25">
      <c r="A66" s="15">
        <v>61</v>
      </c>
      <c r="B66" s="27" t="s">
        <v>198</v>
      </c>
      <c r="C66" s="15">
        <v>277</v>
      </c>
      <c r="D66" s="74">
        <v>0.8</v>
      </c>
      <c r="E66" s="74" t="s">
        <v>207</v>
      </c>
      <c r="F66" s="69">
        <v>41452</v>
      </c>
      <c r="G66" s="69">
        <v>41452</v>
      </c>
      <c r="H66" s="67" t="s">
        <v>453</v>
      </c>
      <c r="I66" s="65">
        <f t="shared" si="8"/>
        <v>5395997.3500000006</v>
      </c>
      <c r="J66" s="17">
        <f t="shared" si="9"/>
        <v>633309.06104899989</v>
      </c>
      <c r="K66" s="18">
        <f t="shared" si="11"/>
        <v>0.11736645145850559</v>
      </c>
      <c r="L66" s="11">
        <f t="shared" si="10"/>
        <v>384438.65967699996</v>
      </c>
      <c r="M66" s="20">
        <v>465952.15000000008</v>
      </c>
      <c r="N66" s="21">
        <v>62358.376234500036</v>
      </c>
      <c r="O66" s="22">
        <v>35892.693980999989</v>
      </c>
      <c r="P66" s="20">
        <v>448948.69999999972</v>
      </c>
      <c r="Q66" s="21">
        <v>60082.80452100002</v>
      </c>
      <c r="R66" s="22">
        <v>38741.614830000028</v>
      </c>
      <c r="S66" s="20">
        <v>522724.95000000048</v>
      </c>
      <c r="T66" s="21">
        <v>69956.280058499906</v>
      </c>
      <c r="U66" s="22">
        <v>48977.971808000024</v>
      </c>
      <c r="V66" s="20">
        <v>437847.25000000047</v>
      </c>
      <c r="W66" s="21">
        <v>58597.097467499982</v>
      </c>
      <c r="X66" s="22">
        <v>39498.292498500014</v>
      </c>
      <c r="Y66" s="20">
        <v>386616.09999999934</v>
      </c>
      <c r="Z66" s="21">
        <v>51740.83266300003</v>
      </c>
      <c r="AA66" s="22">
        <v>34606.789643500029</v>
      </c>
      <c r="AB66" s="20">
        <v>478085.65000000055</v>
      </c>
      <c r="AC66" s="21">
        <v>63982.202539499893</v>
      </c>
      <c r="AD66" s="22">
        <v>42562.732772999945</v>
      </c>
      <c r="AE66" s="20">
        <v>537432.50000000035</v>
      </c>
      <c r="AF66" s="21">
        <v>53947.47434999996</v>
      </c>
      <c r="AG66" s="22">
        <v>27626.016943499981</v>
      </c>
      <c r="AH66" s="20">
        <v>513440.30000000022</v>
      </c>
      <c r="AI66" s="21">
        <v>51539.137314000029</v>
      </c>
      <c r="AJ66" s="22">
        <v>25807.38341949998</v>
      </c>
      <c r="AK66" s="20">
        <v>61046.050000000185</v>
      </c>
      <c r="AL66" s="21">
        <v>6127.8024990000085</v>
      </c>
      <c r="AM66" s="22">
        <v>3389.3253944999969</v>
      </c>
      <c r="AN66" s="20">
        <v>525846.50000000012</v>
      </c>
      <c r="AO66" s="21">
        <v>52784.471670000035</v>
      </c>
      <c r="AP66" s="22">
        <v>27851.571645000011</v>
      </c>
      <c r="AQ66" s="20">
        <v>505671.8</v>
      </c>
      <c r="AR66" s="21">
        <v>50759.335279999999</v>
      </c>
      <c r="AS66" s="22">
        <v>27815.343819999998</v>
      </c>
      <c r="AT66" s="20">
        <v>512385.39999999973</v>
      </c>
      <c r="AU66" s="21">
        <v>51433.246451999978</v>
      </c>
      <c r="AV66" s="22">
        <v>31668.922920500001</v>
      </c>
    </row>
    <row r="67" spans="1:48" x14ac:dyDescent="0.25">
      <c r="A67" s="15">
        <v>62</v>
      </c>
      <c r="B67" s="27" t="s">
        <v>199</v>
      </c>
      <c r="C67" s="15">
        <v>278</v>
      </c>
      <c r="D67" s="74">
        <v>2.9969999999999999</v>
      </c>
      <c r="E67" s="74" t="s">
        <v>207</v>
      </c>
      <c r="F67" s="69">
        <v>40010</v>
      </c>
      <c r="G67" s="69">
        <v>40010</v>
      </c>
      <c r="H67" s="67" t="s">
        <v>243</v>
      </c>
      <c r="I67" s="65">
        <f t="shared" si="8"/>
        <v>13515535.000000002</v>
      </c>
      <c r="J67" s="17">
        <f t="shared" si="9"/>
        <v>1528817.6859240008</v>
      </c>
      <c r="K67" s="18">
        <f t="shared" si="11"/>
        <v>0.11311558779759739</v>
      </c>
      <c r="L67" s="11">
        <f t="shared" si="10"/>
        <v>910325.75464119972</v>
      </c>
      <c r="M67" s="20">
        <v>2122748.3199999994</v>
      </c>
      <c r="N67" s="21">
        <v>245177.43096000006</v>
      </c>
      <c r="O67" s="22">
        <v>125563.57292599989</v>
      </c>
      <c r="P67" s="20">
        <v>1973615.9600000016</v>
      </c>
      <c r="Q67" s="21">
        <v>227952.64338000023</v>
      </c>
      <c r="R67" s="22">
        <v>134579.34233840005</v>
      </c>
      <c r="S67" s="20">
        <v>2175514.8399999989</v>
      </c>
      <c r="T67" s="21">
        <v>251271.96402000045</v>
      </c>
      <c r="U67" s="22">
        <v>164090.23183640002</v>
      </c>
      <c r="V67" s="20">
        <v>2112315.5999999992</v>
      </c>
      <c r="W67" s="21">
        <v>243972.45179999989</v>
      </c>
      <c r="X67" s="22">
        <v>152083.78423679981</v>
      </c>
      <c r="Y67" s="20">
        <v>2134751.7600000007</v>
      </c>
      <c r="Z67" s="21">
        <v>246563.8282800001</v>
      </c>
      <c r="AA67" s="22">
        <v>152182.05370519991</v>
      </c>
      <c r="AB67" s="20">
        <v>1945149.4799999995</v>
      </c>
      <c r="AC67" s="21">
        <v>224664.76493999999</v>
      </c>
      <c r="AD67" s="22">
        <v>138546.72185239996</v>
      </c>
      <c r="AE67" s="20">
        <v>1051439.0400000003</v>
      </c>
      <c r="AF67" s="21">
        <v>89214.602544000081</v>
      </c>
      <c r="AG67" s="22">
        <v>43280.047746000011</v>
      </c>
      <c r="AH67" s="20">
        <v>0</v>
      </c>
      <c r="AI67" s="21">
        <v>0</v>
      </c>
      <c r="AJ67" s="22">
        <v>0</v>
      </c>
      <c r="AK67" s="20">
        <v>0</v>
      </c>
      <c r="AL67" s="21">
        <v>0</v>
      </c>
      <c r="AM67" s="22">
        <v>0</v>
      </c>
      <c r="AN67" s="20">
        <v>0</v>
      </c>
      <c r="AO67" s="21">
        <v>0</v>
      </c>
      <c r="AP67" s="22">
        <v>0</v>
      </c>
      <c r="AQ67" s="20">
        <v>0</v>
      </c>
      <c r="AR67" s="21">
        <v>0</v>
      </c>
      <c r="AS67" s="22">
        <v>0</v>
      </c>
      <c r="AT67" s="20">
        <v>0</v>
      </c>
      <c r="AU67" s="21">
        <v>0</v>
      </c>
      <c r="AV67" s="22">
        <v>0</v>
      </c>
    </row>
    <row r="68" spans="1:48" x14ac:dyDescent="0.25">
      <c r="A68" s="15">
        <v>63</v>
      </c>
      <c r="B68" s="27" t="s">
        <v>586</v>
      </c>
      <c r="C68" s="15">
        <v>280</v>
      </c>
      <c r="D68" s="74">
        <v>0.52600000000000002</v>
      </c>
      <c r="E68" s="74" t="s">
        <v>207</v>
      </c>
      <c r="F68" s="69">
        <v>39960</v>
      </c>
      <c r="G68" s="69">
        <v>39965</v>
      </c>
      <c r="H68" s="67" t="s">
        <v>244</v>
      </c>
      <c r="I68" s="65">
        <f t="shared" si="8"/>
        <v>1818588.4199967966</v>
      </c>
      <c r="J68" s="17">
        <f t="shared" si="9"/>
        <v>200935.83452544673</v>
      </c>
      <c r="K68" s="18">
        <f t="shared" si="11"/>
        <v>0.11049000000000037</v>
      </c>
      <c r="L68" s="11">
        <f t="shared" si="10"/>
        <v>116657.40681935291</v>
      </c>
      <c r="M68" s="20">
        <v>387586.58000160113</v>
      </c>
      <c r="N68" s="21">
        <v>42824.441224377042</v>
      </c>
      <c r="O68" s="22">
        <v>20891.387721955034</v>
      </c>
      <c r="P68" s="20">
        <v>348734.23000079725</v>
      </c>
      <c r="Q68" s="21">
        <v>38531.645072788393</v>
      </c>
      <c r="R68" s="22">
        <v>22034.805078221259</v>
      </c>
      <c r="S68" s="20">
        <v>387165.63999999821</v>
      </c>
      <c r="T68" s="21">
        <v>42777.931563599603</v>
      </c>
      <c r="U68" s="22">
        <v>27265.531340799982</v>
      </c>
      <c r="V68" s="20">
        <v>375050.00999519916</v>
      </c>
      <c r="W68" s="21">
        <v>41439.275604369977</v>
      </c>
      <c r="X68" s="22">
        <v>25131.433397516066</v>
      </c>
      <c r="Y68" s="20">
        <v>320051.959999201</v>
      </c>
      <c r="Z68" s="21">
        <v>35362.541060311727</v>
      </c>
      <c r="AA68" s="22">
        <v>21334.249280860564</v>
      </c>
      <c r="AB68" s="20">
        <v>0</v>
      </c>
      <c r="AC68" s="21">
        <v>0</v>
      </c>
      <c r="AD68" s="22">
        <v>0</v>
      </c>
      <c r="AE68" s="20">
        <v>0</v>
      </c>
      <c r="AF68" s="21">
        <v>0</v>
      </c>
      <c r="AG68" s="22">
        <v>0</v>
      </c>
      <c r="AH68" s="20">
        <v>0</v>
      </c>
      <c r="AI68" s="21">
        <v>0</v>
      </c>
      <c r="AJ68" s="22">
        <v>0</v>
      </c>
      <c r="AK68" s="20">
        <v>0</v>
      </c>
      <c r="AL68" s="21">
        <v>0</v>
      </c>
      <c r="AM68" s="22">
        <v>0</v>
      </c>
      <c r="AN68" s="20">
        <v>0</v>
      </c>
      <c r="AO68" s="21">
        <v>0</v>
      </c>
      <c r="AP68" s="22">
        <v>0</v>
      </c>
      <c r="AQ68" s="20">
        <v>0</v>
      </c>
      <c r="AR68" s="21">
        <v>0</v>
      </c>
      <c r="AS68" s="22">
        <v>0</v>
      </c>
      <c r="AT68" s="20">
        <v>0</v>
      </c>
      <c r="AU68" s="21">
        <v>0</v>
      </c>
      <c r="AV68" s="22">
        <v>0</v>
      </c>
    </row>
    <row r="69" spans="1:48" ht="15.75" thickBot="1" x14ac:dyDescent="0.3">
      <c r="A69" s="15">
        <v>64</v>
      </c>
      <c r="B69" s="28" t="s">
        <v>508</v>
      </c>
      <c r="C69" s="44">
        <v>332</v>
      </c>
      <c r="D69" s="75">
        <v>1.9990000000000001</v>
      </c>
      <c r="E69" s="75" t="s">
        <v>207</v>
      </c>
      <c r="F69" s="71">
        <v>41451</v>
      </c>
      <c r="G69" s="71">
        <v>41451</v>
      </c>
      <c r="H69" s="68" t="s">
        <v>454</v>
      </c>
      <c r="I69" s="66">
        <f t="shared" si="8"/>
        <v>12579739.799999999</v>
      </c>
      <c r="J69" s="45">
        <f t="shared" si="9"/>
        <v>1355636.9527960001</v>
      </c>
      <c r="K69" s="46">
        <f>J69/I69</f>
        <v>0.10776351294611039</v>
      </c>
      <c r="L69" s="47">
        <f t="shared" si="10"/>
        <v>775372.41292499972</v>
      </c>
      <c r="M69" s="32">
        <v>1432215.2399999988</v>
      </c>
      <c r="N69" s="33">
        <v>169803.43885439989</v>
      </c>
      <c r="O69" s="34">
        <v>88983.9003352</v>
      </c>
      <c r="P69" s="32">
        <v>1289763.1200000006</v>
      </c>
      <c r="Q69" s="33">
        <v>152914.31550719991</v>
      </c>
      <c r="R69" s="34">
        <v>92051.737027999872</v>
      </c>
      <c r="S69" s="32">
        <v>1443477.0400000021</v>
      </c>
      <c r="T69" s="33">
        <v>171138.63786239966</v>
      </c>
      <c r="U69" s="34">
        <v>113329.95443839993</v>
      </c>
      <c r="V69" s="32">
        <v>1370230.2000000004</v>
      </c>
      <c r="W69" s="33">
        <v>162454.49251200032</v>
      </c>
      <c r="X69" s="34">
        <v>103277.16915839998</v>
      </c>
      <c r="Y69" s="32">
        <v>1418445.7199999986</v>
      </c>
      <c r="Z69" s="33">
        <v>168170.92456319983</v>
      </c>
      <c r="AA69" s="34">
        <v>106201.13156519996</v>
      </c>
      <c r="AB69" s="32">
        <v>1308475.6800000011</v>
      </c>
      <c r="AC69" s="33">
        <v>155132.87662080009</v>
      </c>
      <c r="AD69" s="34">
        <v>98184.548383200003</v>
      </c>
      <c r="AE69" s="32">
        <v>0</v>
      </c>
      <c r="AF69" s="33">
        <v>0</v>
      </c>
      <c r="AG69" s="34">
        <v>0</v>
      </c>
      <c r="AH69" s="32">
        <v>1205709.3199999994</v>
      </c>
      <c r="AI69" s="33">
        <v>105017.28177200009</v>
      </c>
      <c r="AJ69" s="34">
        <v>45558.870432400006</v>
      </c>
      <c r="AK69" s="32">
        <v>785275.12</v>
      </c>
      <c r="AL69" s="33">
        <v>68397.462951999987</v>
      </c>
      <c r="AM69" s="34">
        <v>29953.874719599982</v>
      </c>
      <c r="AN69" s="32">
        <v>956315.20000000042</v>
      </c>
      <c r="AO69" s="33">
        <v>83295.053920000035</v>
      </c>
      <c r="AP69" s="34">
        <v>39053.46029860001</v>
      </c>
      <c r="AQ69" s="32">
        <v>745642.04</v>
      </c>
      <c r="AR69" s="33">
        <v>64945.421679999999</v>
      </c>
      <c r="AS69" s="34">
        <v>30247.663799999998</v>
      </c>
      <c r="AT69" s="32">
        <v>624191.11999999953</v>
      </c>
      <c r="AU69" s="33">
        <v>54367.046552000014</v>
      </c>
      <c r="AV69" s="34">
        <v>28530.102765999975</v>
      </c>
    </row>
    <row r="70" spans="1:48" ht="15.75" thickBot="1" x14ac:dyDescent="0.3">
      <c r="D70" s="61">
        <f>SUM(D4:D69)-D26-D51</f>
        <v>67.996000000000009</v>
      </c>
      <c r="H70" s="94" t="s">
        <v>500</v>
      </c>
      <c r="I70" s="109">
        <f>SUM(I4:I69)</f>
        <v>363696449.55801165</v>
      </c>
      <c r="J70" s="110">
        <f>SUM(J4:J69)</f>
        <v>38893435.927208737</v>
      </c>
      <c r="K70" s="111">
        <f>J70/I70</f>
        <v>0.10693927855076577</v>
      </c>
      <c r="L70" s="112">
        <f t="shared" ref="L70:AV70" si="13">SUM(L4:L69)</f>
        <v>22062127.48878077</v>
      </c>
      <c r="M70" s="113">
        <f t="shared" si="13"/>
        <v>45877906.336037941</v>
      </c>
      <c r="N70" s="113">
        <f t="shared" si="13"/>
        <v>5369490.4275127426</v>
      </c>
      <c r="O70" s="113">
        <f t="shared" si="13"/>
        <v>2775206.1323577566</v>
      </c>
      <c r="P70" s="113">
        <f>SUM(P4:P69)</f>
        <v>42306456.18887037</v>
      </c>
      <c r="Q70" s="113">
        <f t="shared" si="13"/>
        <v>4959781.4395653224</v>
      </c>
      <c r="R70" s="113">
        <f t="shared" si="13"/>
        <v>2959097.5350764706</v>
      </c>
      <c r="S70" s="113">
        <f t="shared" si="13"/>
        <v>44153011.822504684</v>
      </c>
      <c r="T70" s="113">
        <f t="shared" si="13"/>
        <v>5175949.0091569237</v>
      </c>
      <c r="U70" s="113">
        <f t="shared" si="13"/>
        <v>3405299.0038849623</v>
      </c>
      <c r="V70" s="113">
        <f t="shared" si="13"/>
        <v>36767801.088245004</v>
      </c>
      <c r="W70" s="113">
        <f t="shared" si="13"/>
        <v>4324667.6286956519</v>
      </c>
      <c r="X70" s="113">
        <f t="shared" si="13"/>
        <v>2726679.5683966577</v>
      </c>
      <c r="Y70" s="113">
        <f t="shared" si="13"/>
        <v>31295871.583821077</v>
      </c>
      <c r="Z70" s="113">
        <f t="shared" si="13"/>
        <v>3677079.9554775469</v>
      </c>
      <c r="AA70" s="113">
        <f t="shared" si="13"/>
        <v>2295977.9210329698</v>
      </c>
      <c r="AB70" s="113">
        <f t="shared" si="13"/>
        <v>23128012.006668597</v>
      </c>
      <c r="AC70" s="113">
        <f t="shared" si="13"/>
        <v>2737205.7838193839</v>
      </c>
      <c r="AD70" s="113">
        <f t="shared" si="13"/>
        <v>1704397.5859365934</v>
      </c>
      <c r="AE70" s="113">
        <f t="shared" si="13"/>
        <v>15068326.333799999</v>
      </c>
      <c r="AF70" s="113">
        <f t="shared" si="13"/>
        <v>1352689.689842185</v>
      </c>
      <c r="AG70" s="113">
        <f t="shared" si="13"/>
        <v>614477.02302987804</v>
      </c>
      <c r="AH70" s="113">
        <f t="shared" si="13"/>
        <v>20913290.230454892</v>
      </c>
      <c r="AI70" s="113">
        <f t="shared" si="13"/>
        <v>1845727.6641744685</v>
      </c>
      <c r="AJ70" s="113">
        <f t="shared" si="13"/>
        <v>803613.55645956844</v>
      </c>
      <c r="AK70" s="113">
        <f t="shared" si="13"/>
        <v>20811388.901907012</v>
      </c>
      <c r="AL70" s="113">
        <f t="shared" si="13"/>
        <v>1868500.5023168048</v>
      </c>
      <c r="AM70" s="113">
        <f t="shared" si="13"/>
        <v>844670.01500636037</v>
      </c>
      <c r="AN70" s="113">
        <f t="shared" si="13"/>
        <v>26573513.224160593</v>
      </c>
      <c r="AO70" s="113">
        <f t="shared" si="13"/>
        <v>2408941.7582822214</v>
      </c>
      <c r="AP70" s="113">
        <f t="shared" si="13"/>
        <v>1145204.7105531101</v>
      </c>
      <c r="AQ70" s="113">
        <f t="shared" si="13"/>
        <v>27491290.548800003</v>
      </c>
      <c r="AR70" s="113">
        <f t="shared" si="13"/>
        <v>2501212.383167</v>
      </c>
      <c r="AS70" s="113">
        <f t="shared" si="13"/>
        <v>1256397.5231410002</v>
      </c>
      <c r="AT70" s="113">
        <f t="shared" si="13"/>
        <v>29309581.292741396</v>
      </c>
      <c r="AU70" s="113">
        <f t="shared" si="13"/>
        <v>2672189.6851984845</v>
      </c>
      <c r="AV70" s="113">
        <f t="shared" si="13"/>
        <v>1531106.9139054387</v>
      </c>
    </row>
  </sheetData>
  <mergeCells count="21">
    <mergeCell ref="S2:U2"/>
    <mergeCell ref="A2:A3"/>
    <mergeCell ref="B2:B3"/>
    <mergeCell ref="I2:L2"/>
    <mergeCell ref="M2:O2"/>
    <mergeCell ref="P2:R2"/>
    <mergeCell ref="C2:C3"/>
    <mergeCell ref="D2:D3"/>
    <mergeCell ref="E2:E3"/>
    <mergeCell ref="F2:F3"/>
    <mergeCell ref="G2:G3"/>
    <mergeCell ref="H2:H3"/>
    <mergeCell ref="AN2:AP2"/>
    <mergeCell ref="AQ2:AS2"/>
    <mergeCell ref="AT2:AV2"/>
    <mergeCell ref="V2:X2"/>
    <mergeCell ref="Y2:AA2"/>
    <mergeCell ref="AB2:AD2"/>
    <mergeCell ref="AE2:AG2"/>
    <mergeCell ref="AH2:AJ2"/>
    <mergeCell ref="AK2:AM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16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9.85546875" style="1" customWidth="1"/>
    <col min="2" max="2" width="42.7109375" style="2" customWidth="1"/>
    <col min="3" max="3" width="9.85546875" style="2" customWidth="1"/>
    <col min="4" max="5" width="12.140625" style="1" customWidth="1"/>
    <col min="6" max="7" width="15" style="1" customWidth="1"/>
    <col min="8" max="8" width="60.5703125" style="2" customWidth="1"/>
    <col min="9" max="9" width="15.140625" style="1" customWidth="1"/>
    <col min="10" max="10" width="16.42578125" style="1" customWidth="1"/>
    <col min="11" max="11" width="15.140625" style="1" customWidth="1"/>
    <col min="12" max="12" width="16.140625" style="1" customWidth="1"/>
    <col min="13" max="39" width="16.7109375" customWidth="1"/>
    <col min="40" max="48" width="15" customWidth="1"/>
  </cols>
  <sheetData>
    <row r="1" spans="1:48" ht="15.75" thickBot="1" x14ac:dyDescent="0.3"/>
    <row r="2" spans="1:48" s="3" customFormat="1" ht="15.75" customHeight="1" thickBot="1" x14ac:dyDescent="0.3">
      <c r="A2" s="159"/>
      <c r="B2" s="166" t="s">
        <v>499</v>
      </c>
      <c r="C2" s="164" t="s">
        <v>531</v>
      </c>
      <c r="D2" s="164" t="s">
        <v>200</v>
      </c>
      <c r="E2" s="164" t="s">
        <v>203</v>
      </c>
      <c r="F2" s="164" t="s">
        <v>204</v>
      </c>
      <c r="G2" s="164" t="s">
        <v>205</v>
      </c>
      <c r="H2" s="164" t="s">
        <v>206</v>
      </c>
      <c r="I2" s="163" t="s">
        <v>616</v>
      </c>
      <c r="J2" s="163"/>
      <c r="K2" s="163"/>
      <c r="L2" s="163"/>
      <c r="M2" s="156" t="s">
        <v>0</v>
      </c>
      <c r="N2" s="157"/>
      <c r="O2" s="158"/>
      <c r="P2" s="156" t="s">
        <v>1</v>
      </c>
      <c r="Q2" s="157"/>
      <c r="R2" s="158"/>
      <c r="S2" s="156" t="s">
        <v>2</v>
      </c>
      <c r="T2" s="157"/>
      <c r="U2" s="158"/>
      <c r="V2" s="156" t="s">
        <v>3</v>
      </c>
      <c r="W2" s="157"/>
      <c r="X2" s="158"/>
      <c r="Y2" s="156" t="s">
        <v>4</v>
      </c>
      <c r="Z2" s="157"/>
      <c r="AA2" s="158"/>
      <c r="AB2" s="156" t="s">
        <v>5</v>
      </c>
      <c r="AC2" s="157"/>
      <c r="AD2" s="158"/>
      <c r="AE2" s="153" t="s">
        <v>6</v>
      </c>
      <c r="AF2" s="154"/>
      <c r="AG2" s="155"/>
      <c r="AH2" s="153" t="s">
        <v>7</v>
      </c>
      <c r="AI2" s="154"/>
      <c r="AJ2" s="155"/>
      <c r="AK2" s="153" t="s">
        <v>8</v>
      </c>
      <c r="AL2" s="154"/>
      <c r="AM2" s="155"/>
      <c r="AN2" s="153" t="s">
        <v>9</v>
      </c>
      <c r="AO2" s="154"/>
      <c r="AP2" s="155"/>
      <c r="AQ2" s="153" t="s">
        <v>10</v>
      </c>
      <c r="AR2" s="154"/>
      <c r="AS2" s="155"/>
      <c r="AT2" s="153" t="s">
        <v>11</v>
      </c>
      <c r="AU2" s="154"/>
      <c r="AV2" s="155"/>
    </row>
    <row r="3" spans="1:48" s="1" customFormat="1" ht="45.75" thickBot="1" x14ac:dyDescent="0.3">
      <c r="A3" s="160"/>
      <c r="B3" s="167"/>
      <c r="C3" s="165"/>
      <c r="D3" s="165"/>
      <c r="E3" s="165"/>
      <c r="F3" s="165"/>
      <c r="G3" s="165"/>
      <c r="H3" s="165"/>
      <c r="I3" s="93" t="s">
        <v>441</v>
      </c>
      <c r="J3" s="91" t="s">
        <v>595</v>
      </c>
      <c r="K3" s="4" t="s">
        <v>13</v>
      </c>
      <c r="L3" s="5" t="s">
        <v>596</v>
      </c>
      <c r="M3" s="90" t="s">
        <v>441</v>
      </c>
      <c r="N3" s="92" t="s">
        <v>595</v>
      </c>
      <c r="O3" s="89" t="s">
        <v>596</v>
      </c>
      <c r="P3" s="90" t="s">
        <v>441</v>
      </c>
      <c r="Q3" s="92" t="s">
        <v>595</v>
      </c>
      <c r="R3" s="89" t="s">
        <v>596</v>
      </c>
      <c r="S3" s="90" t="s">
        <v>441</v>
      </c>
      <c r="T3" s="92" t="s">
        <v>595</v>
      </c>
      <c r="U3" s="89" t="s">
        <v>596</v>
      </c>
      <c r="V3" s="90" t="s">
        <v>441</v>
      </c>
      <c r="W3" s="92" t="s">
        <v>595</v>
      </c>
      <c r="X3" s="89" t="s">
        <v>596</v>
      </c>
      <c r="Y3" s="90" t="s">
        <v>441</v>
      </c>
      <c r="Z3" s="92" t="s">
        <v>595</v>
      </c>
      <c r="AA3" s="89" t="s">
        <v>596</v>
      </c>
      <c r="AB3" s="90" t="s">
        <v>441</v>
      </c>
      <c r="AC3" s="92" t="s">
        <v>595</v>
      </c>
      <c r="AD3" s="89" t="s">
        <v>596</v>
      </c>
      <c r="AE3" s="90" t="s">
        <v>441</v>
      </c>
      <c r="AF3" s="92" t="s">
        <v>595</v>
      </c>
      <c r="AG3" s="89" t="s">
        <v>596</v>
      </c>
      <c r="AH3" s="90" t="s">
        <v>441</v>
      </c>
      <c r="AI3" s="92" t="s">
        <v>595</v>
      </c>
      <c r="AJ3" s="89" t="s">
        <v>596</v>
      </c>
      <c r="AK3" s="90" t="s">
        <v>441</v>
      </c>
      <c r="AL3" s="92" t="s">
        <v>595</v>
      </c>
      <c r="AM3" s="89" t="s">
        <v>596</v>
      </c>
      <c r="AN3" s="90" t="s">
        <v>441</v>
      </c>
      <c r="AO3" s="92" t="s">
        <v>595</v>
      </c>
      <c r="AP3" s="89" t="s">
        <v>596</v>
      </c>
      <c r="AQ3" s="90" t="s">
        <v>441</v>
      </c>
      <c r="AR3" s="92" t="s">
        <v>595</v>
      </c>
      <c r="AS3" s="89" t="s">
        <v>596</v>
      </c>
      <c r="AT3" s="90" t="s">
        <v>441</v>
      </c>
      <c r="AU3" s="92" t="s">
        <v>595</v>
      </c>
      <c r="AV3" s="89" t="s">
        <v>596</v>
      </c>
    </row>
    <row r="4" spans="1:48" x14ac:dyDescent="0.25">
      <c r="A4" s="7">
        <v>1</v>
      </c>
      <c r="B4" s="55" t="s">
        <v>14</v>
      </c>
      <c r="C4" s="49">
        <v>42</v>
      </c>
      <c r="D4" s="84">
        <v>1.96</v>
      </c>
      <c r="E4" s="84" t="s">
        <v>249</v>
      </c>
      <c r="F4" s="69">
        <v>40906</v>
      </c>
      <c r="G4" s="69">
        <v>40906</v>
      </c>
      <c r="H4" s="86" t="s">
        <v>744</v>
      </c>
      <c r="I4" s="64">
        <f t="shared" ref="I4:I36" si="0">M4+P4+S4+V4+Y4+AB4+AE4+AH4+AK4+AN4+AQ4+AT4</f>
        <v>15431633.38219999</v>
      </c>
      <c r="J4" s="9">
        <f t="shared" ref="J4:J36" si="1">N4+Q4+T4+W4+Z4+AC4+AF4+AI4+AL4+AO4+AR4+AU4</f>
        <v>2924294.5258413954</v>
      </c>
      <c r="K4" s="10">
        <f t="shared" ref="K4:K62" si="2">J4/I4</f>
        <v>0.18949999999445927</v>
      </c>
      <c r="L4" s="11">
        <f t="shared" ref="L4:L36" si="3">O4+R4+U4+X4+AA4+AD4+AG4+AJ4+AM4+AP4+AS4+AV4</f>
        <v>2210623.8508946835</v>
      </c>
      <c r="M4" s="148">
        <v>1365292.8299999998</v>
      </c>
      <c r="N4" s="143">
        <v>258722.991285</v>
      </c>
      <c r="O4" s="149">
        <v>181414.3783769999</v>
      </c>
      <c r="P4" s="148">
        <v>1253843.850000001</v>
      </c>
      <c r="Q4" s="143">
        <v>237603.40957500029</v>
      </c>
      <c r="R4" s="149">
        <v>178272.62456340017</v>
      </c>
      <c r="S4" s="148">
        <v>1330650.5099999991</v>
      </c>
      <c r="T4" s="143">
        <v>252158.27164499988</v>
      </c>
      <c r="U4" s="149">
        <v>198739.47288630012</v>
      </c>
      <c r="V4" s="148">
        <v>1300073.2499999991</v>
      </c>
      <c r="W4" s="143">
        <v>246363.88087499974</v>
      </c>
      <c r="X4" s="149">
        <v>189940.57778280004</v>
      </c>
      <c r="Y4" s="148">
        <v>1371120.4800000004</v>
      </c>
      <c r="Z4" s="143">
        <v>259827.33096000005</v>
      </c>
      <c r="AA4" s="149">
        <v>199284.25636710005</v>
      </c>
      <c r="AB4" s="148">
        <v>1238092.0315199983</v>
      </c>
      <c r="AC4" s="143">
        <v>234618.43997303749</v>
      </c>
      <c r="AD4" s="149">
        <v>179283.49863073824</v>
      </c>
      <c r="AE4" s="148">
        <v>1188727.7260799925</v>
      </c>
      <c r="AF4" s="143">
        <v>225263.90409215807</v>
      </c>
      <c r="AG4" s="149">
        <v>167137.35514009581</v>
      </c>
      <c r="AH4" s="148">
        <v>1317013.7700000007</v>
      </c>
      <c r="AI4" s="143">
        <v>249574.1094149999</v>
      </c>
      <c r="AJ4" s="149">
        <v>184558.45273289975</v>
      </c>
      <c r="AK4" s="127">
        <v>1210555.8752999986</v>
      </c>
      <c r="AL4" s="128">
        <v>229400.33836935018</v>
      </c>
      <c r="AM4" s="129">
        <v>170151.25465041498</v>
      </c>
      <c r="AN4" s="144">
        <v>1257798.9482999993</v>
      </c>
      <c r="AO4" s="143">
        <v>238352.90070284993</v>
      </c>
      <c r="AP4" s="129">
        <v>178860.38126828746</v>
      </c>
      <c r="AQ4" s="144">
        <v>1288061.649</v>
      </c>
      <c r="AR4" s="143">
        <v>244087.68239999999</v>
      </c>
      <c r="AS4" s="129">
        <v>185784.4449</v>
      </c>
      <c r="AT4" s="144">
        <v>1310402.4619999989</v>
      </c>
      <c r="AU4" s="143">
        <v>248321.2665490002</v>
      </c>
      <c r="AV4" s="129">
        <v>197197.15359564716</v>
      </c>
    </row>
    <row r="5" spans="1:48" x14ac:dyDescent="0.25">
      <c r="A5" s="15">
        <v>2</v>
      </c>
      <c r="B5" s="56" t="s">
        <v>535</v>
      </c>
      <c r="C5" s="51">
        <v>44</v>
      </c>
      <c r="D5" s="84">
        <v>1.5</v>
      </c>
      <c r="E5" s="84" t="s">
        <v>249</v>
      </c>
      <c r="F5" s="69">
        <v>40927</v>
      </c>
      <c r="G5" s="69">
        <v>40927</v>
      </c>
      <c r="H5" s="86" t="s">
        <v>250</v>
      </c>
      <c r="I5" s="65">
        <f t="shared" si="0"/>
        <v>3926081.8800000018</v>
      </c>
      <c r="J5" s="17">
        <f t="shared" si="1"/>
        <v>763937.01220799994</v>
      </c>
      <c r="K5" s="18">
        <f t="shared" si="2"/>
        <v>0.1945799999993886</v>
      </c>
      <c r="L5" s="19">
        <f t="shared" si="3"/>
        <v>582113.69138100022</v>
      </c>
      <c r="M5" s="127">
        <v>241599.84000000037</v>
      </c>
      <c r="N5" s="128">
        <v>47010.496867200032</v>
      </c>
      <c r="O5" s="129">
        <v>32832.949334400008</v>
      </c>
      <c r="P5" s="127">
        <v>372715.07999999984</v>
      </c>
      <c r="Q5" s="128">
        <v>72522.900266399971</v>
      </c>
      <c r="R5" s="129">
        <v>54805.620046799995</v>
      </c>
      <c r="S5" s="127">
        <v>312043.20000000019</v>
      </c>
      <c r="T5" s="128">
        <v>60717.365855999989</v>
      </c>
      <c r="U5" s="129">
        <v>48385.710457200017</v>
      </c>
      <c r="V5" s="127">
        <v>347067.24000000005</v>
      </c>
      <c r="W5" s="128">
        <v>67532.343559200017</v>
      </c>
      <c r="X5" s="129">
        <v>52177.323090000027</v>
      </c>
      <c r="Y5" s="127">
        <v>364647.12000000005</v>
      </c>
      <c r="Z5" s="128">
        <v>70953.036609599934</v>
      </c>
      <c r="AA5" s="129">
        <v>54969.303623999986</v>
      </c>
      <c r="AB5" s="127">
        <v>438930.72000000055</v>
      </c>
      <c r="AC5" s="128">
        <v>85407.139497599943</v>
      </c>
      <c r="AD5" s="129">
        <v>65626.506652800104</v>
      </c>
      <c r="AE5" s="127">
        <v>288752.04000000021</v>
      </c>
      <c r="AF5" s="128">
        <v>56185.371943200014</v>
      </c>
      <c r="AG5" s="129">
        <v>41448.46444080009</v>
      </c>
      <c r="AH5" s="127">
        <v>138836.51999999999</v>
      </c>
      <c r="AI5" s="128">
        <v>27014.810061600016</v>
      </c>
      <c r="AJ5" s="129">
        <v>20076.827301599984</v>
      </c>
      <c r="AK5" s="127">
        <v>375332.87999999995</v>
      </c>
      <c r="AL5" s="128">
        <v>73032.271790399929</v>
      </c>
      <c r="AM5" s="129">
        <v>54606.410391600024</v>
      </c>
      <c r="AN5" s="144">
        <v>356779.08000000031</v>
      </c>
      <c r="AO5" s="143">
        <v>69422.073386400007</v>
      </c>
      <c r="AP5" s="129">
        <v>52400.227446600009</v>
      </c>
      <c r="AQ5" s="144">
        <v>366731.28</v>
      </c>
      <c r="AR5" s="143">
        <v>71358.572459999996</v>
      </c>
      <c r="AS5" s="129">
        <v>54786.80358</v>
      </c>
      <c r="AT5" s="144">
        <v>322646.87999999989</v>
      </c>
      <c r="AU5" s="143">
        <v>62780.629910399977</v>
      </c>
      <c r="AV5" s="129">
        <v>49997.545015200049</v>
      </c>
    </row>
    <row r="6" spans="1:48" x14ac:dyDescent="0.25">
      <c r="A6" s="7">
        <v>3</v>
      </c>
      <c r="B6" s="56" t="s">
        <v>15</v>
      </c>
      <c r="C6" s="51">
        <v>45</v>
      </c>
      <c r="D6" s="84">
        <v>1.95</v>
      </c>
      <c r="E6" s="84" t="s">
        <v>249</v>
      </c>
      <c r="F6" s="69">
        <v>40729</v>
      </c>
      <c r="G6" s="69">
        <v>40729</v>
      </c>
      <c r="H6" s="86" t="s">
        <v>251</v>
      </c>
      <c r="I6" s="65">
        <f t="shared" si="0"/>
        <v>14748872.243600005</v>
      </c>
      <c r="J6" s="17">
        <f t="shared" si="1"/>
        <v>2794911.2901372006</v>
      </c>
      <c r="K6" s="18">
        <f t="shared" si="2"/>
        <v>0.18949999999830494</v>
      </c>
      <c r="L6" s="19">
        <f t="shared" si="3"/>
        <v>2112701.3384627136</v>
      </c>
      <c r="M6" s="127">
        <v>1353793.0500000007</v>
      </c>
      <c r="N6" s="128">
        <v>256543.7829750001</v>
      </c>
      <c r="O6" s="129">
        <v>179856.21324899999</v>
      </c>
      <c r="P6" s="127">
        <v>1188606.3000000005</v>
      </c>
      <c r="Q6" s="128">
        <v>225240.89384999993</v>
      </c>
      <c r="R6" s="129">
        <v>168899.38251900006</v>
      </c>
      <c r="S6" s="127">
        <v>1301470.3499999994</v>
      </c>
      <c r="T6" s="128">
        <v>246628.63132499999</v>
      </c>
      <c r="U6" s="129">
        <v>194670.00372299997</v>
      </c>
      <c r="V6" s="127">
        <v>1305832.2000000007</v>
      </c>
      <c r="W6" s="128">
        <v>247455.20190000004</v>
      </c>
      <c r="X6" s="129">
        <v>190796.56423799993</v>
      </c>
      <c r="Y6" s="127">
        <v>1293325.8000000005</v>
      </c>
      <c r="Z6" s="128">
        <v>245085.23910000004</v>
      </c>
      <c r="AA6" s="129">
        <v>188386.25867400019</v>
      </c>
      <c r="AB6" s="127">
        <v>1150861.9500000016</v>
      </c>
      <c r="AC6" s="128">
        <v>218088.33952500002</v>
      </c>
      <c r="AD6" s="129">
        <v>166396.75583699983</v>
      </c>
      <c r="AE6" s="127">
        <v>959076.97000000149</v>
      </c>
      <c r="AF6" s="128">
        <v>181745.08581500006</v>
      </c>
      <c r="AG6" s="129">
        <v>133678.31475635592</v>
      </c>
      <c r="AH6" s="127">
        <v>1213378.7299999995</v>
      </c>
      <c r="AI6" s="128">
        <v>229935.2693349999</v>
      </c>
      <c r="AJ6" s="129">
        <v>170011.34888355623</v>
      </c>
      <c r="AK6" s="127">
        <v>1245292.3436000014</v>
      </c>
      <c r="AL6" s="128">
        <v>235982.89911220013</v>
      </c>
      <c r="AM6" s="129">
        <v>175405.34212505189</v>
      </c>
      <c r="AN6" s="144">
        <v>1271893.7999999993</v>
      </c>
      <c r="AO6" s="143">
        <v>241023.87510000044</v>
      </c>
      <c r="AP6" s="129">
        <v>181069.28714474972</v>
      </c>
      <c r="AQ6" s="144">
        <v>1192808.55</v>
      </c>
      <c r="AR6" s="143">
        <v>226037.22020000001</v>
      </c>
      <c r="AS6" s="129">
        <v>172011.41560000001</v>
      </c>
      <c r="AT6" s="144">
        <v>1272532.1999999988</v>
      </c>
      <c r="AU6" s="143">
        <v>241144.8519000001</v>
      </c>
      <c r="AV6" s="129">
        <v>191520.4517130001</v>
      </c>
    </row>
    <row r="7" spans="1:48" x14ac:dyDescent="0.25">
      <c r="A7" s="7">
        <v>4</v>
      </c>
      <c r="B7" s="56" t="s">
        <v>634</v>
      </c>
      <c r="C7" s="51">
        <v>46</v>
      </c>
      <c r="D7" s="84">
        <v>1.4990000000000001</v>
      </c>
      <c r="E7" s="84" t="s">
        <v>249</v>
      </c>
      <c r="F7" s="69">
        <v>40892</v>
      </c>
      <c r="G7" s="69">
        <v>40892</v>
      </c>
      <c r="H7" s="86" t="s">
        <v>608</v>
      </c>
      <c r="I7" s="65">
        <f t="shared" si="0"/>
        <v>5910276.1499999985</v>
      </c>
      <c r="J7" s="17">
        <f t="shared" si="1"/>
        <v>1150021.5332680005</v>
      </c>
      <c r="K7" s="18">
        <f t="shared" si="2"/>
        <v>0.19458000000016931</v>
      </c>
      <c r="L7" s="19">
        <f t="shared" si="3"/>
        <v>875325.85085449996</v>
      </c>
      <c r="M7" s="127">
        <v>738698.85000000102</v>
      </c>
      <c r="N7" s="128">
        <v>143736.02223300011</v>
      </c>
      <c r="O7" s="129">
        <v>101652.28102499996</v>
      </c>
      <c r="P7" s="127">
        <v>719112.75000000047</v>
      </c>
      <c r="Q7" s="128">
        <v>139924.95889500008</v>
      </c>
      <c r="R7" s="129">
        <v>105917.70275400003</v>
      </c>
      <c r="S7" s="127">
        <v>768655.19999999937</v>
      </c>
      <c r="T7" s="128">
        <v>149564.92881599988</v>
      </c>
      <c r="U7" s="129">
        <v>118593.6456704999</v>
      </c>
      <c r="V7" s="127">
        <v>706682.39999999967</v>
      </c>
      <c r="W7" s="128">
        <v>137506.2613919999</v>
      </c>
      <c r="X7" s="129">
        <v>106577.02861949994</v>
      </c>
      <c r="Y7" s="127">
        <v>712052.85000000068</v>
      </c>
      <c r="Z7" s="128">
        <v>138551.24355300009</v>
      </c>
      <c r="AA7" s="129">
        <v>107604.65305500008</v>
      </c>
      <c r="AB7" s="127">
        <v>639503.39999999956</v>
      </c>
      <c r="AC7" s="128">
        <v>124434.57157199999</v>
      </c>
      <c r="AD7" s="129">
        <v>95696.960827500036</v>
      </c>
      <c r="AE7" s="127">
        <v>449674.19999999943</v>
      </c>
      <c r="AF7" s="128">
        <v>87497.605835999959</v>
      </c>
      <c r="AG7" s="129">
        <v>65498.695769999969</v>
      </c>
      <c r="AH7" s="127">
        <v>358339.34999999992</v>
      </c>
      <c r="AI7" s="128">
        <v>69725.670723000236</v>
      </c>
      <c r="AJ7" s="129">
        <v>51837.918424499985</v>
      </c>
      <c r="AK7" s="127">
        <v>318660.75</v>
      </c>
      <c r="AL7" s="128">
        <v>62005.008735000076</v>
      </c>
      <c r="AM7" s="129">
        <v>46264.103621999995</v>
      </c>
      <c r="AN7" s="144">
        <v>168962.84999999989</v>
      </c>
      <c r="AO7" s="143">
        <v>32876.791352999986</v>
      </c>
      <c r="AP7" s="129">
        <v>24796.649756999999</v>
      </c>
      <c r="AQ7" s="144">
        <v>112834.05</v>
      </c>
      <c r="AR7" s="143">
        <v>21955.249449999999</v>
      </c>
      <c r="AS7" s="129">
        <v>16848.28829</v>
      </c>
      <c r="AT7" s="144">
        <v>217099.49999999988</v>
      </c>
      <c r="AU7" s="143">
        <v>42243.220709999943</v>
      </c>
      <c r="AV7" s="129">
        <v>34037.923039500012</v>
      </c>
    </row>
    <row r="8" spans="1:48" x14ac:dyDescent="0.25">
      <c r="A8" s="15">
        <v>5</v>
      </c>
      <c r="B8" s="56" t="s">
        <v>635</v>
      </c>
      <c r="C8" s="51">
        <v>372</v>
      </c>
      <c r="D8" s="74">
        <v>1.5</v>
      </c>
      <c r="E8" s="74" t="s">
        <v>207</v>
      </c>
      <c r="F8" s="76">
        <v>41758</v>
      </c>
      <c r="G8" s="76">
        <v>41758</v>
      </c>
      <c r="H8" s="87" t="s">
        <v>457</v>
      </c>
      <c r="I8" s="65">
        <f t="shared" si="0"/>
        <v>7888642.2339999992</v>
      </c>
      <c r="J8" s="17">
        <f t="shared" si="1"/>
        <v>1214772.0182049603</v>
      </c>
      <c r="K8" s="18">
        <f t="shared" si="2"/>
        <v>0.15399000007495592</v>
      </c>
      <c r="L8" s="19">
        <f t="shared" si="3"/>
        <v>841984.98874452396</v>
      </c>
      <c r="M8" s="127">
        <v>1075772.4000000001</v>
      </c>
      <c r="N8" s="128">
        <v>165658.19187599997</v>
      </c>
      <c r="O8" s="129">
        <v>104859.19762649997</v>
      </c>
      <c r="P8" s="127">
        <v>936707.55000000051</v>
      </c>
      <c r="Q8" s="128">
        <v>144243.59562450016</v>
      </c>
      <c r="R8" s="129">
        <v>100027.05794100004</v>
      </c>
      <c r="S8" s="127">
        <v>739263.7500000007</v>
      </c>
      <c r="T8" s="128">
        <v>113839.22486249999</v>
      </c>
      <c r="U8" s="129">
        <v>82479.320704500133</v>
      </c>
      <c r="V8" s="127">
        <v>0</v>
      </c>
      <c r="W8" s="128">
        <v>0</v>
      </c>
      <c r="X8" s="129">
        <v>0</v>
      </c>
      <c r="Y8" s="127">
        <v>0</v>
      </c>
      <c r="Z8" s="128">
        <v>0</v>
      </c>
      <c r="AA8" s="129">
        <v>0</v>
      </c>
      <c r="AB8" s="127">
        <v>0</v>
      </c>
      <c r="AC8" s="128">
        <v>0</v>
      </c>
      <c r="AD8" s="129">
        <v>0</v>
      </c>
      <c r="AE8" s="127">
        <v>227599.65000000008</v>
      </c>
      <c r="AF8" s="128">
        <v>35048.070103500002</v>
      </c>
      <c r="AG8" s="129">
        <v>22591.64299349998</v>
      </c>
      <c r="AH8" s="127">
        <v>950148.75000000023</v>
      </c>
      <c r="AI8" s="128">
        <v>146313.40601250032</v>
      </c>
      <c r="AJ8" s="129">
        <v>99694.816799999957</v>
      </c>
      <c r="AK8" s="127">
        <v>945402.29999999923</v>
      </c>
      <c r="AL8" s="128">
        <v>145582.50017699972</v>
      </c>
      <c r="AM8" s="129">
        <v>100167.7588484999</v>
      </c>
      <c r="AN8" s="144">
        <v>1007616.53</v>
      </c>
      <c r="AO8" s="143">
        <v>155162.87</v>
      </c>
      <c r="AP8" s="129">
        <v>107457.84781725996</v>
      </c>
      <c r="AQ8" s="144">
        <v>986184.6</v>
      </c>
      <c r="AR8" s="143">
        <v>151862.56659999999</v>
      </c>
      <c r="AS8" s="129">
        <v>107226.72960000001</v>
      </c>
      <c r="AT8" s="144">
        <v>1019946.703999999</v>
      </c>
      <c r="AU8" s="143">
        <v>157061.59294896008</v>
      </c>
      <c r="AV8" s="129">
        <v>117480.61641326398</v>
      </c>
    </row>
    <row r="9" spans="1:48" x14ac:dyDescent="0.25">
      <c r="A9" s="7">
        <v>6</v>
      </c>
      <c r="B9" s="56" t="s">
        <v>636</v>
      </c>
      <c r="C9" s="51">
        <v>1</v>
      </c>
      <c r="D9" s="84">
        <v>0.5</v>
      </c>
      <c r="E9" s="84" t="s">
        <v>207</v>
      </c>
      <c r="F9" s="69">
        <v>41369</v>
      </c>
      <c r="G9" s="69">
        <v>41369</v>
      </c>
      <c r="H9" s="86" t="s">
        <v>458</v>
      </c>
      <c r="I9" s="65">
        <f t="shared" si="0"/>
        <v>3419744.8040000023</v>
      </c>
      <c r="J9" s="17">
        <f t="shared" si="1"/>
        <v>551475.01015838794</v>
      </c>
      <c r="K9" s="18">
        <f t="shared" si="2"/>
        <v>0.16126203613595361</v>
      </c>
      <c r="L9" s="19">
        <f t="shared" si="3"/>
        <v>395503.19596142392</v>
      </c>
      <c r="M9" s="127">
        <v>285079.98000000033</v>
      </c>
      <c r="N9" s="128">
        <v>49025.204160600042</v>
      </c>
      <c r="O9" s="129">
        <v>33656.838571799992</v>
      </c>
      <c r="P9" s="127">
        <v>330957.35999999993</v>
      </c>
      <c r="Q9" s="128">
        <v>56914.737199199924</v>
      </c>
      <c r="R9" s="129">
        <v>41308.509927600004</v>
      </c>
      <c r="S9" s="127">
        <v>368491.02000000031</v>
      </c>
      <c r="T9" s="128">
        <v>63369.400709399961</v>
      </c>
      <c r="U9" s="129">
        <v>48571.254945599954</v>
      </c>
      <c r="V9" s="127">
        <v>349052.16000000027</v>
      </c>
      <c r="W9" s="128">
        <v>60026.499955199957</v>
      </c>
      <c r="X9" s="129">
        <v>44818.700695199994</v>
      </c>
      <c r="Y9" s="127">
        <v>354599.70000000048</v>
      </c>
      <c r="Z9" s="128">
        <v>60980.510409000053</v>
      </c>
      <c r="AA9" s="129">
        <v>45414.169588800018</v>
      </c>
      <c r="AB9" s="127">
        <v>353321.2200000005</v>
      </c>
      <c r="AC9" s="128">
        <v>45811.629385200053</v>
      </c>
      <c r="AD9" s="129">
        <v>30078.763468200003</v>
      </c>
      <c r="AE9" s="127">
        <v>257026.37200000029</v>
      </c>
      <c r="AF9" s="128">
        <v>33326.039393519961</v>
      </c>
      <c r="AG9" s="129">
        <v>20942.802948248009</v>
      </c>
      <c r="AH9" s="127">
        <v>255133.47119999997</v>
      </c>
      <c r="AI9" s="128">
        <v>33080.605875792004</v>
      </c>
      <c r="AJ9" s="129">
        <v>20470.211341247974</v>
      </c>
      <c r="AK9" s="127">
        <v>182725.02200000008</v>
      </c>
      <c r="AL9" s="128">
        <v>31423.22203334</v>
      </c>
      <c r="AM9" s="129">
        <v>22549.201270984024</v>
      </c>
      <c r="AN9" s="144">
        <v>235722.02280000001</v>
      </c>
      <c r="AO9" s="143">
        <v>40537.11626091598</v>
      </c>
      <c r="AP9" s="129">
        <v>29428.691896344015</v>
      </c>
      <c r="AQ9" s="144">
        <v>202076.95</v>
      </c>
      <c r="AR9" s="143">
        <v>34751.173089999997</v>
      </c>
      <c r="AS9" s="129">
        <v>25597.993210000001</v>
      </c>
      <c r="AT9" s="144">
        <v>245559.52600000016</v>
      </c>
      <c r="AU9" s="143">
        <v>42228.871686219994</v>
      </c>
      <c r="AV9" s="129">
        <v>32666.058097399997</v>
      </c>
    </row>
    <row r="10" spans="1:48" x14ac:dyDescent="0.25">
      <c r="A10" s="7">
        <v>7</v>
      </c>
      <c r="B10" s="56" t="s">
        <v>16</v>
      </c>
      <c r="C10" s="51">
        <v>30</v>
      </c>
      <c r="D10" s="84">
        <v>0.999</v>
      </c>
      <c r="E10" s="84" t="s">
        <v>207</v>
      </c>
      <c r="F10" s="69">
        <v>41312</v>
      </c>
      <c r="G10" s="69">
        <v>41312</v>
      </c>
      <c r="H10" s="86" t="s">
        <v>252</v>
      </c>
      <c r="I10" s="65">
        <f t="shared" si="0"/>
        <v>7787922.040000001</v>
      </c>
      <c r="J10" s="17">
        <f t="shared" si="1"/>
        <v>1301050.2559756001</v>
      </c>
      <c r="K10" s="18">
        <f t="shared" si="2"/>
        <v>0.16705999999655877</v>
      </c>
      <c r="L10" s="19">
        <f t="shared" si="3"/>
        <v>940802.08134805225</v>
      </c>
      <c r="M10" s="127">
        <v>694434.06000000087</v>
      </c>
      <c r="N10" s="128">
        <v>116012.1540636</v>
      </c>
      <c r="O10" s="129">
        <v>76549.006776799957</v>
      </c>
      <c r="P10" s="127">
        <v>575189.51999999979</v>
      </c>
      <c r="Q10" s="128">
        <v>96091.161211200029</v>
      </c>
      <c r="R10" s="129">
        <v>68519.828301399961</v>
      </c>
      <c r="S10" s="127">
        <v>672598.38000000012</v>
      </c>
      <c r="T10" s="128">
        <v>112364.28536279977</v>
      </c>
      <c r="U10" s="129">
        <v>85355.122555199967</v>
      </c>
      <c r="V10" s="127">
        <v>673347.74000000081</v>
      </c>
      <c r="W10" s="128">
        <v>112489.47344440017</v>
      </c>
      <c r="X10" s="129">
        <v>83223.215410400022</v>
      </c>
      <c r="Y10" s="127">
        <v>662090.83999999985</v>
      </c>
      <c r="Z10" s="128">
        <v>110608.89573040005</v>
      </c>
      <c r="AA10" s="129">
        <v>81628.848378599912</v>
      </c>
      <c r="AB10" s="127">
        <v>661110.43999999994</v>
      </c>
      <c r="AC10" s="128">
        <v>110445.1101064001</v>
      </c>
      <c r="AD10" s="129">
        <v>80680.624490800081</v>
      </c>
      <c r="AE10" s="127">
        <v>666788.4599999995</v>
      </c>
      <c r="AF10" s="128">
        <v>111393.68012760003</v>
      </c>
      <c r="AG10" s="129">
        <v>79016.696497199999</v>
      </c>
      <c r="AH10" s="127">
        <v>565009.82000000007</v>
      </c>
      <c r="AI10" s="128">
        <v>94390.540529200065</v>
      </c>
      <c r="AJ10" s="129">
        <v>66441.165176552575</v>
      </c>
      <c r="AK10" s="127">
        <v>630342.55999999982</v>
      </c>
      <c r="AL10" s="128">
        <v>105305.02807360003</v>
      </c>
      <c r="AM10" s="129">
        <v>74273.738734999919</v>
      </c>
      <c r="AN10" s="144">
        <v>671438.73999999987</v>
      </c>
      <c r="AO10" s="143">
        <v>112170.5559044</v>
      </c>
      <c r="AP10" s="129">
        <v>80531.556109300043</v>
      </c>
      <c r="AQ10" s="144">
        <v>636512.78</v>
      </c>
      <c r="AR10" s="143">
        <v>106335.825</v>
      </c>
      <c r="AS10" s="129">
        <v>77648.159870000003</v>
      </c>
      <c r="AT10" s="144">
        <v>679058.69999999925</v>
      </c>
      <c r="AU10" s="143">
        <v>113443.54642199985</v>
      </c>
      <c r="AV10" s="129">
        <v>86934.119046800013</v>
      </c>
    </row>
    <row r="11" spans="1:48" x14ac:dyDescent="0.25">
      <c r="A11" s="15">
        <v>8</v>
      </c>
      <c r="B11" s="56" t="s">
        <v>17</v>
      </c>
      <c r="C11" s="51">
        <v>61</v>
      </c>
      <c r="D11" s="84">
        <v>0.6</v>
      </c>
      <c r="E11" s="84" t="s">
        <v>249</v>
      </c>
      <c r="F11" s="69">
        <v>41242</v>
      </c>
      <c r="G11" s="69">
        <v>41309</v>
      </c>
      <c r="H11" s="86" t="s">
        <v>253</v>
      </c>
      <c r="I11" s="65">
        <f t="shared" si="0"/>
        <v>4000000.0000000009</v>
      </c>
      <c r="J11" s="17">
        <f t="shared" si="1"/>
        <v>816679.99999899976</v>
      </c>
      <c r="K11" s="18">
        <f t="shared" si="2"/>
        <v>0.20416999999974988</v>
      </c>
      <c r="L11" s="19">
        <f t="shared" si="3"/>
        <v>631831.28034499986</v>
      </c>
      <c r="M11" s="127">
        <v>361874.70000000007</v>
      </c>
      <c r="N11" s="128">
        <v>73883.957498999967</v>
      </c>
      <c r="O11" s="129">
        <v>53416.984045000027</v>
      </c>
      <c r="P11" s="127">
        <v>334318.79999999981</v>
      </c>
      <c r="Q11" s="128">
        <v>68257.869396000024</v>
      </c>
      <c r="R11" s="129">
        <v>52484.432275999985</v>
      </c>
      <c r="S11" s="127">
        <v>372932.40000000014</v>
      </c>
      <c r="T11" s="128">
        <v>76141.608107999971</v>
      </c>
      <c r="U11" s="129">
        <v>61193.063299999965</v>
      </c>
      <c r="V11" s="127">
        <v>348546.09999999974</v>
      </c>
      <c r="W11" s="128">
        <v>71162.657237000036</v>
      </c>
      <c r="X11" s="129">
        <v>56012.781427999987</v>
      </c>
      <c r="Y11" s="127">
        <v>354332.70000000036</v>
      </c>
      <c r="Z11" s="128">
        <v>72344.107359000016</v>
      </c>
      <c r="AA11" s="129">
        <v>56742.382084999939</v>
      </c>
      <c r="AB11" s="127">
        <v>351285.20000000042</v>
      </c>
      <c r="AC11" s="128">
        <v>71721.899283999883</v>
      </c>
      <c r="AD11" s="129">
        <v>56112.291402999974</v>
      </c>
      <c r="AE11" s="127">
        <v>355516.3000000001</v>
      </c>
      <c r="AF11" s="128">
        <v>72585.762971000033</v>
      </c>
      <c r="AG11" s="129">
        <v>55081.330311999998</v>
      </c>
      <c r="AH11" s="127">
        <v>366580.29999999987</v>
      </c>
      <c r="AI11" s="128">
        <v>74844.699850999881</v>
      </c>
      <c r="AJ11" s="129">
        <v>56688.180873000085</v>
      </c>
      <c r="AK11" s="127">
        <v>333813.00000000064</v>
      </c>
      <c r="AL11" s="128">
        <v>68154.600210000004</v>
      </c>
      <c r="AM11" s="129">
        <v>51939.084774999945</v>
      </c>
      <c r="AN11" s="144">
        <v>258457.20000000016</v>
      </c>
      <c r="AO11" s="143">
        <v>52769.206523999987</v>
      </c>
      <c r="AP11" s="129">
        <v>40727.754502000054</v>
      </c>
      <c r="AQ11" s="144">
        <v>243120.3</v>
      </c>
      <c r="AR11" s="143">
        <v>49637.871650000001</v>
      </c>
      <c r="AS11" s="129">
        <v>38706.98259</v>
      </c>
      <c r="AT11" s="144">
        <v>319223.00000000017</v>
      </c>
      <c r="AU11" s="143">
        <v>65175.759909999942</v>
      </c>
      <c r="AV11" s="129">
        <v>52726.012755999953</v>
      </c>
    </row>
    <row r="12" spans="1:48" x14ac:dyDescent="0.25">
      <c r="A12" s="7">
        <v>9</v>
      </c>
      <c r="B12" s="56" t="s">
        <v>18</v>
      </c>
      <c r="C12" s="51">
        <v>63</v>
      </c>
      <c r="D12" s="84">
        <v>0.6</v>
      </c>
      <c r="E12" s="84" t="s">
        <v>249</v>
      </c>
      <c r="F12" s="69">
        <v>40759</v>
      </c>
      <c r="G12" s="69">
        <v>40759</v>
      </c>
      <c r="H12" s="86" t="s">
        <v>254</v>
      </c>
      <c r="I12" s="65">
        <f t="shared" si="0"/>
        <v>3340869.4799999995</v>
      </c>
      <c r="J12" s="17">
        <f t="shared" si="1"/>
        <v>682105.32173319999</v>
      </c>
      <c r="K12" s="18">
        <f t="shared" si="2"/>
        <v>0.20417000000047894</v>
      </c>
      <c r="L12" s="19">
        <f t="shared" si="3"/>
        <v>527926.10465209978</v>
      </c>
      <c r="M12" s="127">
        <v>366195.95999999996</v>
      </c>
      <c r="N12" s="128">
        <v>74766.229153200038</v>
      </c>
      <c r="O12" s="129">
        <v>54185.344452600031</v>
      </c>
      <c r="P12" s="127">
        <v>333735.66000000032</v>
      </c>
      <c r="Q12" s="128">
        <v>68138.8097022</v>
      </c>
      <c r="R12" s="129">
        <v>52317.740375999972</v>
      </c>
      <c r="S12" s="127">
        <v>376963.56000000006</v>
      </c>
      <c r="T12" s="128">
        <v>76964.650045199989</v>
      </c>
      <c r="U12" s="129">
        <v>61935.86185379995</v>
      </c>
      <c r="V12" s="127">
        <v>353278.79999999981</v>
      </c>
      <c r="W12" s="128">
        <v>72128.932595999984</v>
      </c>
      <c r="X12" s="129">
        <v>56696.592943199947</v>
      </c>
      <c r="Y12" s="127">
        <v>342670.2</v>
      </c>
      <c r="Z12" s="128">
        <v>69962.974733999887</v>
      </c>
      <c r="AA12" s="129">
        <v>54871.576007999996</v>
      </c>
      <c r="AB12" s="127">
        <v>296972.33999999985</v>
      </c>
      <c r="AC12" s="128">
        <v>60632.842657800007</v>
      </c>
      <c r="AD12" s="129">
        <v>47111.505648599959</v>
      </c>
      <c r="AE12" s="127">
        <v>249367.79999999973</v>
      </c>
      <c r="AF12" s="128">
        <v>50913.423725999994</v>
      </c>
      <c r="AG12" s="129">
        <v>38909.077188000039</v>
      </c>
      <c r="AH12" s="127">
        <v>260101.25999999995</v>
      </c>
      <c r="AI12" s="128">
        <v>53104.874254200033</v>
      </c>
      <c r="AJ12" s="129">
        <v>40268.436500400014</v>
      </c>
      <c r="AK12" s="127">
        <v>137585.40000000005</v>
      </c>
      <c r="AL12" s="128">
        <v>28090.811117999991</v>
      </c>
      <c r="AM12" s="129">
        <v>21235.278407399986</v>
      </c>
      <c r="AN12" s="144">
        <v>152285.04000000012</v>
      </c>
      <c r="AO12" s="143">
        <v>31092.036616799982</v>
      </c>
      <c r="AP12" s="129">
        <v>23913.177205500022</v>
      </c>
      <c r="AQ12" s="144">
        <v>188009.52</v>
      </c>
      <c r="AR12" s="143">
        <v>38385.903700000003</v>
      </c>
      <c r="AS12" s="129">
        <v>29805.304550000001</v>
      </c>
      <c r="AT12" s="144">
        <v>283703.94</v>
      </c>
      <c r="AU12" s="143">
        <v>57923.833429800048</v>
      </c>
      <c r="AV12" s="129">
        <v>46676.20951859995</v>
      </c>
    </row>
    <row r="13" spans="1:48" x14ac:dyDescent="0.25">
      <c r="A13" s="7">
        <v>10</v>
      </c>
      <c r="B13" s="56" t="s">
        <v>19</v>
      </c>
      <c r="C13" s="51">
        <v>64</v>
      </c>
      <c r="D13" s="84">
        <v>0.999</v>
      </c>
      <c r="E13" s="84" t="s">
        <v>249</v>
      </c>
      <c r="F13" s="69">
        <v>40710</v>
      </c>
      <c r="G13" s="69">
        <v>40710</v>
      </c>
      <c r="H13" s="86" t="s">
        <v>255</v>
      </c>
      <c r="I13" s="65">
        <f t="shared" si="0"/>
        <v>7068438</v>
      </c>
      <c r="J13" s="17">
        <f t="shared" si="1"/>
        <v>1401953.9928949997</v>
      </c>
      <c r="K13" s="18">
        <f t="shared" si="2"/>
        <v>0.1983399999964631</v>
      </c>
      <c r="L13" s="19">
        <f t="shared" si="3"/>
        <v>1077353.00773875</v>
      </c>
      <c r="M13" s="127">
        <v>696466</v>
      </c>
      <c r="N13" s="128">
        <v>138137.06643999988</v>
      </c>
      <c r="O13" s="129">
        <v>98691.182412500115</v>
      </c>
      <c r="P13" s="127">
        <v>647739</v>
      </c>
      <c r="Q13" s="128">
        <v>128472.55325999986</v>
      </c>
      <c r="R13" s="129">
        <v>97847.882507500006</v>
      </c>
      <c r="S13" s="127">
        <v>688561</v>
      </c>
      <c r="T13" s="128">
        <v>136569.18874000007</v>
      </c>
      <c r="U13" s="129">
        <v>108970.37755249991</v>
      </c>
      <c r="V13" s="127">
        <v>661681.25</v>
      </c>
      <c r="W13" s="128">
        <v>131237.85912500008</v>
      </c>
      <c r="X13" s="129">
        <v>102411.04110250008</v>
      </c>
      <c r="Y13" s="127">
        <v>655175.75</v>
      </c>
      <c r="Z13" s="128">
        <v>129947.55825500008</v>
      </c>
      <c r="AA13" s="129">
        <v>101129.78642750006</v>
      </c>
      <c r="AB13" s="127">
        <v>606928</v>
      </c>
      <c r="AC13" s="128">
        <v>120378.09951999997</v>
      </c>
      <c r="AD13" s="129">
        <v>93305.552667500044</v>
      </c>
      <c r="AE13" s="127">
        <v>0</v>
      </c>
      <c r="AF13" s="128">
        <v>0</v>
      </c>
      <c r="AG13" s="129">
        <v>0</v>
      </c>
      <c r="AH13" s="127">
        <v>537643.5</v>
      </c>
      <c r="AI13" s="128">
        <v>106636.21178999986</v>
      </c>
      <c r="AJ13" s="129">
        <v>80412.760507499988</v>
      </c>
      <c r="AK13" s="127">
        <v>641349.75</v>
      </c>
      <c r="AL13" s="128">
        <v>127205.30941500001</v>
      </c>
      <c r="AM13" s="129">
        <v>95971.845394999968</v>
      </c>
      <c r="AN13" s="144">
        <v>675306</v>
      </c>
      <c r="AO13" s="143">
        <v>133940.19203999994</v>
      </c>
      <c r="AP13" s="129">
        <v>102121.46295875001</v>
      </c>
      <c r="AQ13" s="144">
        <v>633791.25</v>
      </c>
      <c r="AR13" s="143">
        <v>125706.1565</v>
      </c>
      <c r="AS13" s="129">
        <v>96988.968559999994</v>
      </c>
      <c r="AT13" s="144">
        <v>623796.5</v>
      </c>
      <c r="AU13" s="143">
        <v>123723.79780999997</v>
      </c>
      <c r="AV13" s="129">
        <v>99502.14764749998</v>
      </c>
    </row>
    <row r="14" spans="1:48" x14ac:dyDescent="0.25">
      <c r="A14" s="15">
        <v>11</v>
      </c>
      <c r="B14" s="56" t="s">
        <v>477</v>
      </c>
      <c r="C14" s="51">
        <v>66</v>
      </c>
      <c r="D14" s="84">
        <v>2</v>
      </c>
      <c r="E14" s="84" t="s">
        <v>249</v>
      </c>
      <c r="F14" s="69">
        <v>40539</v>
      </c>
      <c r="G14" s="69">
        <v>40539</v>
      </c>
      <c r="H14" s="86" t="s">
        <v>257</v>
      </c>
      <c r="I14" s="65">
        <f t="shared" si="0"/>
        <v>7256679.9179999996</v>
      </c>
      <c r="J14" s="17">
        <f t="shared" si="1"/>
        <v>1158238.6817122791</v>
      </c>
      <c r="K14" s="18">
        <f t="shared" si="2"/>
        <v>0.15961000000004122</v>
      </c>
      <c r="L14" s="19">
        <f t="shared" si="3"/>
        <v>824273.51118541614</v>
      </c>
      <c r="M14" s="127">
        <v>674745.30000000028</v>
      </c>
      <c r="N14" s="128">
        <v>107696.09733299982</v>
      </c>
      <c r="O14" s="129">
        <v>67700.869992999986</v>
      </c>
      <c r="P14" s="127">
        <v>389601.99999999988</v>
      </c>
      <c r="Q14" s="128">
        <v>62184.375220000038</v>
      </c>
      <c r="R14" s="129">
        <v>43062.624872</v>
      </c>
      <c r="S14" s="127">
        <v>808802.00000000012</v>
      </c>
      <c r="T14" s="128">
        <v>129092.88721999981</v>
      </c>
      <c r="U14" s="129">
        <v>96740.814385000034</v>
      </c>
      <c r="V14" s="127">
        <v>814776.6</v>
      </c>
      <c r="W14" s="128">
        <v>130046.49312599975</v>
      </c>
      <c r="X14" s="129">
        <v>94132.620806000021</v>
      </c>
      <c r="Y14" s="127">
        <v>832338.29999999958</v>
      </c>
      <c r="Z14" s="128">
        <v>132849.51606300002</v>
      </c>
      <c r="AA14" s="129">
        <v>97195.088881999996</v>
      </c>
      <c r="AB14" s="127">
        <v>459368.90000000049</v>
      </c>
      <c r="AC14" s="128">
        <v>73319.870128999988</v>
      </c>
      <c r="AD14" s="129">
        <v>52675.235717999989</v>
      </c>
      <c r="AE14" s="127">
        <v>271046.3979999997</v>
      </c>
      <c r="AF14" s="128">
        <v>43261.715584780017</v>
      </c>
      <c r="AG14" s="129">
        <v>29020.790376052006</v>
      </c>
      <c r="AH14" s="127">
        <v>430479.12</v>
      </c>
      <c r="AI14" s="128">
        <v>68708.772343199962</v>
      </c>
      <c r="AJ14" s="129">
        <v>46995.727040292011</v>
      </c>
      <c r="AK14" s="127">
        <v>602937.49</v>
      </c>
      <c r="AL14" s="128">
        <v>96234.852778899978</v>
      </c>
      <c r="AM14" s="129">
        <v>67395.795039144024</v>
      </c>
      <c r="AN14" s="144">
        <v>514299.67999999988</v>
      </c>
      <c r="AO14" s="143">
        <v>82087.371924800027</v>
      </c>
      <c r="AP14" s="129">
        <v>57845.127849527969</v>
      </c>
      <c r="AQ14" s="144">
        <v>719140.77</v>
      </c>
      <c r="AR14" s="143">
        <v>114782.0583</v>
      </c>
      <c r="AS14" s="129">
        <v>82510.20276</v>
      </c>
      <c r="AT14" s="144">
        <v>739143.35999999987</v>
      </c>
      <c r="AU14" s="143">
        <v>117974.67168959996</v>
      </c>
      <c r="AV14" s="129">
        <v>88998.613464400056</v>
      </c>
    </row>
    <row r="15" spans="1:48" x14ac:dyDescent="0.25">
      <c r="A15" s="7">
        <v>12</v>
      </c>
      <c r="B15" s="56" t="s">
        <v>20</v>
      </c>
      <c r="C15" s="51">
        <v>67</v>
      </c>
      <c r="D15" s="84">
        <v>1.96</v>
      </c>
      <c r="E15" s="84" t="s">
        <v>249</v>
      </c>
      <c r="F15" s="69">
        <v>40465</v>
      </c>
      <c r="G15" s="69">
        <v>40465</v>
      </c>
      <c r="H15" s="86" t="s">
        <v>258</v>
      </c>
      <c r="I15" s="65">
        <f t="shared" si="0"/>
        <v>6872538.9999999991</v>
      </c>
      <c r="J15" s="17">
        <f t="shared" si="1"/>
        <v>1302346.1405000002</v>
      </c>
      <c r="K15" s="18">
        <f t="shared" si="2"/>
        <v>0.18950000000000006</v>
      </c>
      <c r="L15" s="19">
        <f t="shared" si="3"/>
        <v>979306.62880149973</v>
      </c>
      <c r="M15" s="127">
        <v>706958.39999999967</v>
      </c>
      <c r="N15" s="128">
        <v>133968.61680000011</v>
      </c>
      <c r="O15" s="129">
        <v>94020.207549000072</v>
      </c>
      <c r="P15" s="127">
        <v>648348.89999999909</v>
      </c>
      <c r="Q15" s="128">
        <v>122862.11654999992</v>
      </c>
      <c r="R15" s="129">
        <v>92372.61443999999</v>
      </c>
      <c r="S15" s="127">
        <v>689054.10000000033</v>
      </c>
      <c r="T15" s="128">
        <v>130575.75194999995</v>
      </c>
      <c r="U15" s="129">
        <v>102724.18819800008</v>
      </c>
      <c r="V15" s="127">
        <v>571861.50000000047</v>
      </c>
      <c r="W15" s="128">
        <v>108367.75425000016</v>
      </c>
      <c r="X15" s="129">
        <v>83600.753390999977</v>
      </c>
      <c r="Y15" s="127">
        <v>665402.69999999984</v>
      </c>
      <c r="Z15" s="128">
        <v>126093.81165000002</v>
      </c>
      <c r="AA15" s="129">
        <v>96255.349616999985</v>
      </c>
      <c r="AB15" s="127">
        <v>643246.80000000028</v>
      </c>
      <c r="AC15" s="128">
        <v>121895.26860000002</v>
      </c>
      <c r="AD15" s="129">
        <v>93479.774147999982</v>
      </c>
      <c r="AE15" s="127">
        <v>731702.70000000054</v>
      </c>
      <c r="AF15" s="128">
        <v>138657.66164999997</v>
      </c>
      <c r="AG15" s="129">
        <v>103037.90045400003</v>
      </c>
      <c r="AH15" s="127">
        <v>678888.29999999935</v>
      </c>
      <c r="AI15" s="128">
        <v>128649.33285000006</v>
      </c>
      <c r="AJ15" s="129">
        <v>95193.302288999941</v>
      </c>
      <c r="AK15" s="127">
        <v>616262.70000000065</v>
      </c>
      <c r="AL15" s="128">
        <v>116781.78165000009</v>
      </c>
      <c r="AM15" s="129">
        <v>87135.849746999927</v>
      </c>
      <c r="AN15" s="144">
        <v>636713.39999999979</v>
      </c>
      <c r="AO15" s="143">
        <v>120657.1893</v>
      </c>
      <c r="AP15" s="129">
        <v>90672.380458499916</v>
      </c>
      <c r="AQ15" s="144">
        <v>284099.5</v>
      </c>
      <c r="AR15" s="143">
        <v>53836.855250000001</v>
      </c>
      <c r="AS15" s="129">
        <v>40814.308510000003</v>
      </c>
      <c r="AT15" s="144">
        <v>0</v>
      </c>
      <c r="AU15" s="143">
        <v>0</v>
      </c>
      <c r="AV15" s="129">
        <v>0</v>
      </c>
    </row>
    <row r="16" spans="1:48" x14ac:dyDescent="0.25">
      <c r="A16" s="7">
        <v>13</v>
      </c>
      <c r="B16" s="56" t="s">
        <v>21</v>
      </c>
      <c r="C16" s="51">
        <v>70</v>
      </c>
      <c r="D16" s="84">
        <v>0.6</v>
      </c>
      <c r="E16" s="84" t="s">
        <v>207</v>
      </c>
      <c r="F16" s="69">
        <v>41153</v>
      </c>
      <c r="G16" s="69">
        <v>41153</v>
      </c>
      <c r="H16" s="86" t="s">
        <v>259</v>
      </c>
      <c r="I16" s="65">
        <f t="shared" si="0"/>
        <v>4223647.9999999991</v>
      </c>
      <c r="J16" s="17">
        <f t="shared" si="1"/>
        <v>726340.74655900022</v>
      </c>
      <c r="K16" s="18">
        <f t="shared" si="2"/>
        <v>0.17196999999976334</v>
      </c>
      <c r="L16" s="19">
        <f t="shared" si="3"/>
        <v>531620.32379750023</v>
      </c>
      <c r="M16" s="127">
        <v>352069.80000000022</v>
      </c>
      <c r="N16" s="128">
        <v>60545.443505999858</v>
      </c>
      <c r="O16" s="129">
        <v>40681.299143000033</v>
      </c>
      <c r="P16" s="127">
        <v>319809.89999999967</v>
      </c>
      <c r="Q16" s="128">
        <v>54997.70850299998</v>
      </c>
      <c r="R16" s="129">
        <v>39887.395524</v>
      </c>
      <c r="S16" s="127">
        <v>354890.5999999998</v>
      </c>
      <c r="T16" s="128">
        <v>61030.536482000061</v>
      </c>
      <c r="U16" s="129">
        <v>46800.596834000018</v>
      </c>
      <c r="V16" s="127">
        <v>343575.20000000042</v>
      </c>
      <c r="W16" s="128">
        <v>59084.627144000027</v>
      </c>
      <c r="X16" s="129">
        <v>44155.682916999984</v>
      </c>
      <c r="Y16" s="127">
        <v>358164.20000000024</v>
      </c>
      <c r="Z16" s="128">
        <v>61593.497474000003</v>
      </c>
      <c r="AA16" s="129">
        <v>45787.995745000058</v>
      </c>
      <c r="AB16" s="127">
        <v>344211.6999999999</v>
      </c>
      <c r="AC16" s="128">
        <v>59194.08604900007</v>
      </c>
      <c r="AD16" s="129">
        <v>43828.988476000042</v>
      </c>
      <c r="AE16" s="127">
        <v>357484.39999999997</v>
      </c>
      <c r="AF16" s="128">
        <v>61476.592268000109</v>
      </c>
      <c r="AG16" s="129">
        <v>44032.531500000012</v>
      </c>
      <c r="AH16" s="127">
        <v>359589.09999999992</v>
      </c>
      <c r="AI16" s="128">
        <v>61838.537526999869</v>
      </c>
      <c r="AJ16" s="129">
        <v>44082.575660000031</v>
      </c>
      <c r="AK16" s="127">
        <v>348139.39999999956</v>
      </c>
      <c r="AL16" s="128">
        <v>59869.532618000165</v>
      </c>
      <c r="AM16" s="129">
        <v>43152.32563699998</v>
      </c>
      <c r="AN16" s="144">
        <v>359719.69999999943</v>
      </c>
      <c r="AO16" s="143">
        <v>61860.996808999997</v>
      </c>
      <c r="AP16" s="129">
        <v>44890.946229499968</v>
      </c>
      <c r="AQ16" s="144">
        <v>355562.3</v>
      </c>
      <c r="AR16" s="143">
        <v>61146.048730000002</v>
      </c>
      <c r="AS16" s="129">
        <v>45070.572800000002</v>
      </c>
      <c r="AT16" s="144">
        <v>370431.69999999984</v>
      </c>
      <c r="AU16" s="143">
        <v>63703.13944899998</v>
      </c>
      <c r="AV16" s="129">
        <v>49249.413332000047</v>
      </c>
    </row>
    <row r="17" spans="1:48" x14ac:dyDescent="0.25">
      <c r="A17" s="15">
        <v>14</v>
      </c>
      <c r="B17" s="56" t="s">
        <v>22</v>
      </c>
      <c r="C17" s="51">
        <v>76</v>
      </c>
      <c r="D17" s="84">
        <v>0.25</v>
      </c>
      <c r="E17" s="84" t="s">
        <v>249</v>
      </c>
      <c r="F17" s="69">
        <v>40941</v>
      </c>
      <c r="G17" s="69">
        <v>40941</v>
      </c>
      <c r="H17" s="86" t="s">
        <v>260</v>
      </c>
      <c r="I17" s="65">
        <f t="shared" si="0"/>
        <v>1056233.1022000003</v>
      </c>
      <c r="J17" s="17">
        <f t="shared" si="1"/>
        <v>171806.87640406401</v>
      </c>
      <c r="K17" s="18">
        <f t="shared" si="2"/>
        <v>0.16266000000020067</v>
      </c>
      <c r="L17" s="19">
        <f t="shared" si="3"/>
        <v>123878.37334697098</v>
      </c>
      <c r="M17" s="127">
        <v>133968.98639999988</v>
      </c>
      <c r="N17" s="128">
        <v>21791.395327823986</v>
      </c>
      <c r="O17" s="129">
        <v>14252.782901104001</v>
      </c>
      <c r="P17" s="127">
        <v>118801.00479999997</v>
      </c>
      <c r="Q17" s="128">
        <v>19324.17144076799</v>
      </c>
      <c r="R17" s="129">
        <v>13712.608574952008</v>
      </c>
      <c r="S17" s="127">
        <v>172668.84399999998</v>
      </c>
      <c r="T17" s="128">
        <v>28086.314165040028</v>
      </c>
      <c r="U17" s="129">
        <v>21182.51636826398</v>
      </c>
      <c r="V17" s="127">
        <v>150178.12320000009</v>
      </c>
      <c r="W17" s="128">
        <v>24427.973519711988</v>
      </c>
      <c r="X17" s="129">
        <v>17838.27625391199</v>
      </c>
      <c r="Y17" s="127">
        <v>133351.79360000012</v>
      </c>
      <c r="Z17" s="128">
        <v>21691.00274697601</v>
      </c>
      <c r="AA17" s="129">
        <v>15804.910654712014</v>
      </c>
      <c r="AB17" s="127">
        <v>135575.36640000017</v>
      </c>
      <c r="AC17" s="128">
        <v>22052.689098623989</v>
      </c>
      <c r="AD17" s="129">
        <v>15740.970806767989</v>
      </c>
      <c r="AE17" s="127">
        <v>0</v>
      </c>
      <c r="AF17" s="128">
        <v>0</v>
      </c>
      <c r="AG17" s="129">
        <v>0</v>
      </c>
      <c r="AH17" s="127">
        <v>42224.761800000044</v>
      </c>
      <c r="AI17" s="128">
        <v>6868.2797543879979</v>
      </c>
      <c r="AJ17" s="129">
        <v>5072.499902208001</v>
      </c>
      <c r="AK17" s="127">
        <v>42347.705600000023</v>
      </c>
      <c r="AL17" s="128">
        <v>6888.2777928959986</v>
      </c>
      <c r="AM17" s="129">
        <v>4977.0558459199983</v>
      </c>
      <c r="AN17" s="144">
        <v>46040.669400000006</v>
      </c>
      <c r="AO17" s="143">
        <v>7488.9752846039983</v>
      </c>
      <c r="AP17" s="129">
        <v>5403.4007986869956</v>
      </c>
      <c r="AQ17" s="144">
        <v>31621.6518</v>
      </c>
      <c r="AR17" s="143">
        <v>5143.5778819999996</v>
      </c>
      <c r="AS17" s="129">
        <v>3693.8808600000002</v>
      </c>
      <c r="AT17" s="144">
        <v>49454.195200000002</v>
      </c>
      <c r="AU17" s="143">
        <v>8044.2193912320017</v>
      </c>
      <c r="AV17" s="129">
        <v>6199.4703804440005</v>
      </c>
    </row>
    <row r="18" spans="1:48" x14ac:dyDescent="0.25">
      <c r="A18" s="7">
        <v>15</v>
      </c>
      <c r="B18" s="56" t="s">
        <v>633</v>
      </c>
      <c r="C18" s="51">
        <v>77</v>
      </c>
      <c r="D18" s="84">
        <v>0.16</v>
      </c>
      <c r="E18" s="84" t="s">
        <v>207</v>
      </c>
      <c r="F18" s="69">
        <v>41339</v>
      </c>
      <c r="G18" s="69">
        <v>41346</v>
      </c>
      <c r="H18" s="86" t="s">
        <v>261</v>
      </c>
      <c r="I18" s="65">
        <f t="shared" si="0"/>
        <v>554421.06000000006</v>
      </c>
      <c r="J18" s="17">
        <f t="shared" si="1"/>
        <v>105522.96034950002</v>
      </c>
      <c r="K18" s="18">
        <f t="shared" si="2"/>
        <v>0.1903299999994589</v>
      </c>
      <c r="L18" s="19">
        <f t="shared" si="3"/>
        <v>79846.806862249956</v>
      </c>
      <c r="M18" s="127">
        <v>55256.160000000047</v>
      </c>
      <c r="N18" s="128">
        <v>10516.904932799998</v>
      </c>
      <c r="O18" s="129">
        <v>7408.2434663999984</v>
      </c>
      <c r="P18" s="127">
        <v>49205.670000000064</v>
      </c>
      <c r="Q18" s="128">
        <v>9365.3151710999937</v>
      </c>
      <c r="R18" s="129">
        <v>7037.3603082000027</v>
      </c>
      <c r="S18" s="127">
        <v>49968.179999999957</v>
      </c>
      <c r="T18" s="128">
        <v>9510.4436993999989</v>
      </c>
      <c r="U18" s="129">
        <v>7504.636599299999</v>
      </c>
      <c r="V18" s="127">
        <v>46038.119999999959</v>
      </c>
      <c r="W18" s="128">
        <v>8762.4353796000032</v>
      </c>
      <c r="X18" s="129">
        <v>6762.7833035999956</v>
      </c>
      <c r="Y18" s="127">
        <v>45174.660000000025</v>
      </c>
      <c r="Z18" s="128">
        <v>8598.0930378000157</v>
      </c>
      <c r="AA18" s="129">
        <v>6615.6680160000033</v>
      </c>
      <c r="AB18" s="127">
        <v>43671.839999999967</v>
      </c>
      <c r="AC18" s="128">
        <v>8312.0613071999942</v>
      </c>
      <c r="AD18" s="129">
        <v>6370.7912123999895</v>
      </c>
      <c r="AE18" s="127">
        <v>50128.709999999977</v>
      </c>
      <c r="AF18" s="128">
        <v>9540.9973743000155</v>
      </c>
      <c r="AG18" s="129">
        <v>7112.0067110999944</v>
      </c>
      <c r="AH18" s="127">
        <v>45413.790000000037</v>
      </c>
      <c r="AI18" s="128">
        <v>8643.6066506999887</v>
      </c>
      <c r="AJ18" s="129">
        <v>6399.1675409999998</v>
      </c>
      <c r="AK18" s="127">
        <v>45186.780000000057</v>
      </c>
      <c r="AL18" s="128">
        <v>8600.3998373999984</v>
      </c>
      <c r="AM18" s="129">
        <v>6405.8574101999839</v>
      </c>
      <c r="AN18" s="144">
        <v>42086.460000000043</v>
      </c>
      <c r="AO18" s="143">
        <v>8010.3159317999998</v>
      </c>
      <c r="AP18" s="129">
        <v>6032.0006893499913</v>
      </c>
      <c r="AQ18" s="144">
        <v>36897.21</v>
      </c>
      <c r="AR18" s="143">
        <v>7022.6459789999999</v>
      </c>
      <c r="AS18" s="129">
        <v>5338.3976030000003</v>
      </c>
      <c r="AT18" s="144">
        <v>45393.479999999989</v>
      </c>
      <c r="AU18" s="143">
        <v>8639.7410484000084</v>
      </c>
      <c r="AV18" s="129">
        <v>6859.8940016999877</v>
      </c>
    </row>
    <row r="19" spans="1:48" x14ac:dyDescent="0.25">
      <c r="A19" s="7">
        <v>16</v>
      </c>
      <c r="B19" s="56" t="s">
        <v>486</v>
      </c>
      <c r="C19" s="51">
        <v>86</v>
      </c>
      <c r="D19" s="84">
        <v>1.96</v>
      </c>
      <c r="E19" s="84" t="s">
        <v>249</v>
      </c>
      <c r="F19" s="69">
        <v>40428</v>
      </c>
      <c r="G19" s="69">
        <v>40428</v>
      </c>
      <c r="H19" s="86" t="s">
        <v>262</v>
      </c>
      <c r="I19" s="65">
        <f t="shared" si="0"/>
        <v>7424174.5499999998</v>
      </c>
      <c r="J19" s="17">
        <f t="shared" si="1"/>
        <v>1406881.0772249997</v>
      </c>
      <c r="K19" s="18">
        <f t="shared" si="2"/>
        <v>0.18949999999999995</v>
      </c>
      <c r="L19" s="19">
        <f t="shared" si="3"/>
        <v>1056913.2246809998</v>
      </c>
      <c r="M19" s="127">
        <v>965830.49999999977</v>
      </c>
      <c r="N19" s="128">
        <v>183024.87974999973</v>
      </c>
      <c r="O19" s="129">
        <v>128416.48216799999</v>
      </c>
      <c r="P19" s="127">
        <v>855322.79999999993</v>
      </c>
      <c r="Q19" s="128">
        <v>162083.67059999981</v>
      </c>
      <c r="R19" s="129">
        <v>121941.42464699996</v>
      </c>
      <c r="S19" s="127">
        <v>678014.4</v>
      </c>
      <c r="T19" s="128">
        <v>128483.7288</v>
      </c>
      <c r="U19" s="129">
        <v>100753.49423400009</v>
      </c>
      <c r="V19" s="127">
        <v>365791.79999999964</v>
      </c>
      <c r="W19" s="128">
        <v>69317.546100000051</v>
      </c>
      <c r="X19" s="129">
        <v>53398.164854999959</v>
      </c>
      <c r="Y19" s="127">
        <v>425537.3999999995</v>
      </c>
      <c r="Z19" s="128">
        <v>80639.337299999985</v>
      </c>
      <c r="AA19" s="129">
        <v>62027.183784000008</v>
      </c>
      <c r="AB19" s="127">
        <v>553427.70000000019</v>
      </c>
      <c r="AC19" s="128">
        <v>104874.54914999993</v>
      </c>
      <c r="AD19" s="129">
        <v>80443.743074999933</v>
      </c>
      <c r="AE19" s="127">
        <v>572563.80000000005</v>
      </c>
      <c r="AF19" s="128">
        <v>108500.84010000009</v>
      </c>
      <c r="AG19" s="129">
        <v>81164.49079500002</v>
      </c>
      <c r="AH19" s="127">
        <v>709164.35000000033</v>
      </c>
      <c r="AI19" s="128">
        <v>134386.64432499997</v>
      </c>
      <c r="AJ19" s="129">
        <v>99089.782089499931</v>
      </c>
      <c r="AK19" s="127">
        <v>618739.79999999958</v>
      </c>
      <c r="AL19" s="128">
        <v>117251.19209999993</v>
      </c>
      <c r="AM19" s="129">
        <v>86817.220283999966</v>
      </c>
      <c r="AN19" s="144">
        <v>730332.09999999986</v>
      </c>
      <c r="AO19" s="143">
        <v>138397.93295000005</v>
      </c>
      <c r="AP19" s="129">
        <v>104079.34827049996</v>
      </c>
      <c r="AQ19" s="144">
        <v>571723.19999999995</v>
      </c>
      <c r="AR19" s="143">
        <v>108341.54640000001</v>
      </c>
      <c r="AS19" s="129">
        <v>82162.638739999995</v>
      </c>
      <c r="AT19" s="144">
        <v>377726.6999999999</v>
      </c>
      <c r="AU19" s="143">
        <v>71579.209649999975</v>
      </c>
      <c r="AV19" s="129">
        <v>56619.251738999978</v>
      </c>
    </row>
    <row r="20" spans="1:48" x14ac:dyDescent="0.25">
      <c r="A20" s="15">
        <v>17</v>
      </c>
      <c r="B20" s="56" t="s">
        <v>23</v>
      </c>
      <c r="C20" s="51">
        <v>87</v>
      </c>
      <c r="D20" s="84">
        <v>1</v>
      </c>
      <c r="E20" s="84" t="s">
        <v>249</v>
      </c>
      <c r="F20" s="69">
        <v>40961</v>
      </c>
      <c r="G20" s="69">
        <v>40961</v>
      </c>
      <c r="H20" s="86" t="s">
        <v>263</v>
      </c>
      <c r="I20" s="65">
        <f t="shared" si="0"/>
        <v>6174114.4199999999</v>
      </c>
      <c r="J20" s="17">
        <f t="shared" si="1"/>
        <v>932592.92376479984</v>
      </c>
      <c r="K20" s="18">
        <f t="shared" si="2"/>
        <v>0.15104885661720532</v>
      </c>
      <c r="L20" s="19">
        <f t="shared" si="3"/>
        <v>647195.3417050998</v>
      </c>
      <c r="M20" s="127">
        <v>395788.31999999948</v>
      </c>
      <c r="N20" s="128">
        <v>61624.241423999949</v>
      </c>
      <c r="O20" s="129">
        <v>39533.883948599956</v>
      </c>
      <c r="P20" s="127">
        <v>379151.22000000015</v>
      </c>
      <c r="Q20" s="128">
        <v>59033.844953999964</v>
      </c>
      <c r="R20" s="129">
        <v>41066.29445099998</v>
      </c>
      <c r="S20" s="127">
        <v>387684.90000000026</v>
      </c>
      <c r="T20" s="128">
        <v>60362.53892999993</v>
      </c>
      <c r="U20" s="129">
        <v>44915.289734999984</v>
      </c>
      <c r="V20" s="127">
        <v>462064.02000000043</v>
      </c>
      <c r="W20" s="128">
        <v>71943.367913999959</v>
      </c>
      <c r="X20" s="129">
        <v>51777.222631799945</v>
      </c>
      <c r="Y20" s="127">
        <v>606841.62000000023</v>
      </c>
      <c r="Z20" s="128">
        <v>94485.240234000012</v>
      </c>
      <c r="AA20" s="129">
        <v>67497.097488600048</v>
      </c>
      <c r="AB20" s="127">
        <v>589112.28</v>
      </c>
      <c r="AC20" s="128">
        <v>91724.781995999991</v>
      </c>
      <c r="AD20" s="129">
        <v>65588.634315599964</v>
      </c>
      <c r="AE20" s="127">
        <v>453121.3800000003</v>
      </c>
      <c r="AF20" s="128">
        <v>70550.998865999893</v>
      </c>
      <c r="AG20" s="129">
        <v>48012.899850600021</v>
      </c>
      <c r="AH20" s="127">
        <v>598929.83999999869</v>
      </c>
      <c r="AI20" s="128">
        <v>93253.376087999859</v>
      </c>
      <c r="AJ20" s="129">
        <v>63535.29113640001</v>
      </c>
      <c r="AK20" s="127">
        <v>563571.60000000079</v>
      </c>
      <c r="AL20" s="128">
        <v>87748.098120000068</v>
      </c>
      <c r="AM20" s="129">
        <v>59995.99469219998</v>
      </c>
      <c r="AN20" s="144">
        <v>614732.22000000079</v>
      </c>
      <c r="AO20" s="143">
        <v>95713.806654000102</v>
      </c>
      <c r="AP20" s="129">
        <v>66703.82813129999</v>
      </c>
      <c r="AQ20" s="144">
        <v>599072.93999999994</v>
      </c>
      <c r="AR20" s="143">
        <v>80877.697979999997</v>
      </c>
      <c r="AS20" s="129">
        <v>53811.154759999998</v>
      </c>
      <c r="AT20" s="144">
        <v>524044.08000000013</v>
      </c>
      <c r="AU20" s="143">
        <v>65274.930604800036</v>
      </c>
      <c r="AV20" s="129">
        <v>44757.750564000002</v>
      </c>
    </row>
    <row r="21" spans="1:48" x14ac:dyDescent="0.25">
      <c r="A21" s="7">
        <v>18</v>
      </c>
      <c r="B21" s="56" t="s">
        <v>614</v>
      </c>
      <c r="C21" s="51">
        <v>390</v>
      </c>
      <c r="D21" s="74">
        <v>0.6</v>
      </c>
      <c r="E21" s="74" t="s">
        <v>207</v>
      </c>
      <c r="F21" s="76">
        <v>41989</v>
      </c>
      <c r="G21" s="76">
        <v>41989</v>
      </c>
      <c r="H21" s="87" t="s">
        <v>607</v>
      </c>
      <c r="I21" s="65">
        <f t="shared" si="0"/>
        <v>4800000.0000000028</v>
      </c>
      <c r="J21" s="17">
        <f t="shared" si="1"/>
        <v>825456.0000040005</v>
      </c>
      <c r="K21" s="18">
        <f t="shared" si="2"/>
        <v>0.17197000000083335</v>
      </c>
      <c r="L21" s="19">
        <f t="shared" si="3"/>
        <v>603850.99185790017</v>
      </c>
      <c r="M21" s="127">
        <v>427917.2399999997</v>
      </c>
      <c r="N21" s="128">
        <v>73588.927762799998</v>
      </c>
      <c r="O21" s="129">
        <v>49444.420232999968</v>
      </c>
      <c r="P21" s="127">
        <v>355830.6</v>
      </c>
      <c r="Q21" s="128">
        <v>61192.18828200009</v>
      </c>
      <c r="R21" s="129">
        <v>44278.283914800013</v>
      </c>
      <c r="S21" s="127">
        <v>407335.43999999994</v>
      </c>
      <c r="T21" s="128">
        <v>70049.475616800002</v>
      </c>
      <c r="U21" s="129">
        <v>53870.330421600018</v>
      </c>
      <c r="V21" s="127">
        <v>420359.52</v>
      </c>
      <c r="W21" s="128">
        <v>72289.22665440003</v>
      </c>
      <c r="X21" s="129">
        <v>53991.837272999983</v>
      </c>
      <c r="Y21" s="127">
        <v>432796.8600000001</v>
      </c>
      <c r="Z21" s="128">
        <v>74428.076014200022</v>
      </c>
      <c r="AA21" s="129">
        <v>55321.26169020003</v>
      </c>
      <c r="AB21" s="127">
        <v>413934.78000000038</v>
      </c>
      <c r="AC21" s="128">
        <v>71184.364116600103</v>
      </c>
      <c r="AD21" s="129">
        <v>52990.932866999967</v>
      </c>
      <c r="AE21" s="127">
        <v>412041.95999999996</v>
      </c>
      <c r="AF21" s="128">
        <v>70858.855861199976</v>
      </c>
      <c r="AG21" s="129">
        <v>50980.0232502</v>
      </c>
      <c r="AH21" s="127">
        <v>414603.90000000049</v>
      </c>
      <c r="AI21" s="128">
        <v>71299.432682999919</v>
      </c>
      <c r="AJ21" s="129">
        <v>50984.655407999941</v>
      </c>
      <c r="AK21" s="127">
        <v>407431.74000000028</v>
      </c>
      <c r="AL21" s="128">
        <v>70066.036327799971</v>
      </c>
      <c r="AM21" s="129">
        <v>50306.616258600057</v>
      </c>
      <c r="AN21" s="144">
        <v>412222.86000000051</v>
      </c>
      <c r="AO21" s="143">
        <v>70889.965234200034</v>
      </c>
      <c r="AP21" s="129">
        <v>51536.235453900015</v>
      </c>
      <c r="AQ21" s="144">
        <v>332293.8</v>
      </c>
      <c r="AR21" s="143">
        <v>57144.564789999997</v>
      </c>
      <c r="AS21" s="129">
        <v>42298.961199999998</v>
      </c>
      <c r="AT21" s="144">
        <v>363231.30000000156</v>
      </c>
      <c r="AU21" s="143">
        <v>62464.886661000273</v>
      </c>
      <c r="AV21" s="129">
        <v>47847.433887600149</v>
      </c>
    </row>
    <row r="22" spans="1:48" x14ac:dyDescent="0.25">
      <c r="A22" s="7">
        <v>19</v>
      </c>
      <c r="B22" s="56" t="s">
        <v>24</v>
      </c>
      <c r="C22" s="51">
        <v>96</v>
      </c>
      <c r="D22" s="84">
        <v>0.5</v>
      </c>
      <c r="E22" s="84" t="s">
        <v>207</v>
      </c>
      <c r="F22" s="69">
        <v>41366</v>
      </c>
      <c r="G22" s="69">
        <v>41421</v>
      </c>
      <c r="H22" s="86" t="s">
        <v>609</v>
      </c>
      <c r="I22" s="65">
        <f t="shared" si="0"/>
        <v>3690402</v>
      </c>
      <c r="J22" s="17">
        <f t="shared" si="1"/>
        <v>540512.47413860005</v>
      </c>
      <c r="K22" s="18">
        <f t="shared" si="2"/>
        <v>0.146464389011983</v>
      </c>
      <c r="L22" s="19">
        <f t="shared" si="3"/>
        <v>370392.53449769993</v>
      </c>
      <c r="M22" s="127">
        <v>351687.24000000017</v>
      </c>
      <c r="N22" s="128">
        <v>60479.654662799985</v>
      </c>
      <c r="O22" s="129">
        <v>40589.371378799937</v>
      </c>
      <c r="P22" s="127">
        <v>317284.91999999969</v>
      </c>
      <c r="Q22" s="128">
        <v>54563.487692400013</v>
      </c>
      <c r="R22" s="129">
        <v>39561.994417799986</v>
      </c>
      <c r="S22" s="127">
        <v>351862.62000000064</v>
      </c>
      <c r="T22" s="128">
        <v>60509.814761399997</v>
      </c>
      <c r="U22" s="129">
        <v>46410.445007400005</v>
      </c>
      <c r="V22" s="127">
        <v>340869.59999999986</v>
      </c>
      <c r="W22" s="128">
        <v>58619.345112000068</v>
      </c>
      <c r="X22" s="129">
        <v>43793.229874200006</v>
      </c>
      <c r="Y22" s="127">
        <v>342513.84000000008</v>
      </c>
      <c r="Z22" s="128">
        <v>45057.695651999988</v>
      </c>
      <c r="AA22" s="129">
        <v>29861.620823999991</v>
      </c>
      <c r="AB22" s="127">
        <v>300845.34000000014</v>
      </c>
      <c r="AC22" s="128">
        <v>39576.204476999963</v>
      </c>
      <c r="AD22" s="129">
        <v>26079.790768800023</v>
      </c>
      <c r="AE22" s="127">
        <v>164151.05999999994</v>
      </c>
      <c r="AF22" s="128">
        <v>21594.071942999988</v>
      </c>
      <c r="AG22" s="129">
        <v>13618.90923480001</v>
      </c>
      <c r="AH22" s="127">
        <v>273926.28000000003</v>
      </c>
      <c r="AI22" s="128">
        <v>36035.002134000017</v>
      </c>
      <c r="AJ22" s="129">
        <v>22499.185122599985</v>
      </c>
      <c r="AK22" s="127">
        <v>317560.32000000012</v>
      </c>
      <c r="AL22" s="128">
        <v>41775.060096000016</v>
      </c>
      <c r="AM22" s="129">
        <v>26293.436590799982</v>
      </c>
      <c r="AN22" s="144">
        <v>336782.15999999963</v>
      </c>
      <c r="AO22" s="143">
        <v>44303.693147999904</v>
      </c>
      <c r="AP22" s="129">
        <v>28372.441203899991</v>
      </c>
      <c r="AQ22" s="144">
        <v>258221.82</v>
      </c>
      <c r="AR22" s="143">
        <v>33969.080419999998</v>
      </c>
      <c r="AS22" s="129">
        <v>22327.9719</v>
      </c>
      <c r="AT22" s="144">
        <v>334696.79999999993</v>
      </c>
      <c r="AU22" s="143">
        <v>44029.364040000073</v>
      </c>
      <c r="AV22" s="129">
        <v>30984.138174599997</v>
      </c>
    </row>
    <row r="23" spans="1:48" x14ac:dyDescent="0.25">
      <c r="A23" s="15">
        <v>20</v>
      </c>
      <c r="B23" s="56" t="s">
        <v>25</v>
      </c>
      <c r="C23" s="51">
        <v>101</v>
      </c>
      <c r="D23" s="84">
        <v>1.4</v>
      </c>
      <c r="E23" s="84" t="s">
        <v>249</v>
      </c>
      <c r="F23" s="69">
        <v>40863</v>
      </c>
      <c r="G23" s="69">
        <v>40863</v>
      </c>
      <c r="H23" s="86" t="s">
        <v>724</v>
      </c>
      <c r="I23" s="65">
        <f t="shared" si="0"/>
        <v>3386039.25</v>
      </c>
      <c r="J23" s="17">
        <f t="shared" si="1"/>
        <v>658855.51726319978</v>
      </c>
      <c r="K23" s="18">
        <f t="shared" si="2"/>
        <v>0.19457999999946834</v>
      </c>
      <c r="L23" s="19">
        <f t="shared" si="3"/>
        <v>501303.84093065001</v>
      </c>
      <c r="M23" s="127">
        <v>355991.01999999944</v>
      </c>
      <c r="N23" s="128">
        <v>69268.73267160001</v>
      </c>
      <c r="O23" s="129">
        <v>48916.962850799951</v>
      </c>
      <c r="P23" s="127">
        <v>290485.47000000038</v>
      </c>
      <c r="Q23" s="128">
        <v>56522.662752599957</v>
      </c>
      <c r="R23" s="129">
        <v>42632.556998899992</v>
      </c>
      <c r="S23" s="127">
        <v>278000.36000000028</v>
      </c>
      <c r="T23" s="128">
        <v>54093.310048800042</v>
      </c>
      <c r="U23" s="129">
        <v>43066.280573800053</v>
      </c>
      <c r="V23" s="127">
        <v>380282.76</v>
      </c>
      <c r="W23" s="128">
        <v>73995.419440799931</v>
      </c>
      <c r="X23" s="129">
        <v>57419.191113899971</v>
      </c>
      <c r="Y23" s="127">
        <v>200637.14000000028</v>
      </c>
      <c r="Z23" s="128">
        <v>39039.97470120003</v>
      </c>
      <c r="AA23" s="129">
        <v>30473.408181700033</v>
      </c>
      <c r="AB23" s="127">
        <v>116003.58</v>
      </c>
      <c r="AC23" s="128">
        <v>22571.976596400003</v>
      </c>
      <c r="AD23" s="129">
        <v>17190.610268699988</v>
      </c>
      <c r="AE23" s="127">
        <v>143349.5799999999</v>
      </c>
      <c r="AF23" s="128">
        <v>27892.961276399979</v>
      </c>
      <c r="AG23" s="129">
        <v>20556.6898812</v>
      </c>
      <c r="AH23" s="127">
        <v>180386.25000000006</v>
      </c>
      <c r="AI23" s="128">
        <v>35099.556525000015</v>
      </c>
      <c r="AJ23" s="129">
        <v>25615.396005099999</v>
      </c>
      <c r="AK23" s="127">
        <v>365263.80000000016</v>
      </c>
      <c r="AL23" s="128">
        <v>71073.030203999981</v>
      </c>
      <c r="AM23" s="129">
        <v>52908.563314199957</v>
      </c>
      <c r="AN23" s="144">
        <v>461602.2400000004</v>
      </c>
      <c r="AO23" s="143">
        <v>89818.563859199916</v>
      </c>
      <c r="AP23" s="129">
        <v>67801.219915550028</v>
      </c>
      <c r="AQ23" s="144">
        <v>172217.21</v>
      </c>
      <c r="AR23" s="143">
        <v>33510.024720000001</v>
      </c>
      <c r="AS23" s="129">
        <v>25809.421979999999</v>
      </c>
      <c r="AT23" s="144">
        <v>441819.83999999956</v>
      </c>
      <c r="AU23" s="143">
        <v>85969.304467199909</v>
      </c>
      <c r="AV23" s="129">
        <v>68913.539846799962</v>
      </c>
    </row>
    <row r="24" spans="1:48" x14ac:dyDescent="0.25">
      <c r="A24" s="7">
        <v>21</v>
      </c>
      <c r="B24" s="56" t="s">
        <v>526</v>
      </c>
      <c r="C24" s="51">
        <v>416</v>
      </c>
      <c r="D24" s="84">
        <v>1.996</v>
      </c>
      <c r="E24" s="84" t="s">
        <v>207</v>
      </c>
      <c r="F24" s="69">
        <v>42353</v>
      </c>
      <c r="G24" s="69">
        <v>42353</v>
      </c>
      <c r="H24" s="86" t="s">
        <v>610</v>
      </c>
      <c r="I24" s="65">
        <f t="shared" si="0"/>
        <v>13993235.1</v>
      </c>
      <c r="J24" s="17">
        <f t="shared" si="1"/>
        <v>2098565.4679915002</v>
      </c>
      <c r="K24" s="18">
        <f t="shared" si="2"/>
        <v>0.14997000000318012</v>
      </c>
      <c r="L24" s="19">
        <f t="shared" si="3"/>
        <v>1456184.6140290003</v>
      </c>
      <c r="M24" s="127">
        <v>1410937.5000000033</v>
      </c>
      <c r="N24" s="128">
        <v>211598.29687500029</v>
      </c>
      <c r="O24" s="129">
        <v>131696.05542599992</v>
      </c>
      <c r="P24" s="127">
        <v>1161950.6999999995</v>
      </c>
      <c r="Q24" s="128">
        <v>174257.74647899979</v>
      </c>
      <c r="R24" s="129">
        <v>119763.35497499995</v>
      </c>
      <c r="S24" s="127">
        <v>1310617.949999999</v>
      </c>
      <c r="T24" s="128">
        <v>196553.37396149986</v>
      </c>
      <c r="U24" s="129">
        <v>143732.25727650011</v>
      </c>
      <c r="V24" s="127">
        <v>1232866.6499999994</v>
      </c>
      <c r="W24" s="128">
        <v>184893.01150050014</v>
      </c>
      <c r="X24" s="129">
        <v>131140.23669300004</v>
      </c>
      <c r="Y24" s="127">
        <v>1188406.7999999986</v>
      </c>
      <c r="Z24" s="128">
        <v>178225.36779600021</v>
      </c>
      <c r="AA24" s="129">
        <v>127173.37769400016</v>
      </c>
      <c r="AB24" s="127">
        <v>1258018.7999999975</v>
      </c>
      <c r="AC24" s="128">
        <v>188665.07943599991</v>
      </c>
      <c r="AD24" s="129">
        <v>132465.19822499994</v>
      </c>
      <c r="AE24" s="127">
        <v>0</v>
      </c>
      <c r="AF24" s="128">
        <v>0</v>
      </c>
      <c r="AG24" s="129">
        <v>0</v>
      </c>
      <c r="AH24" s="127">
        <v>1288500.8999999997</v>
      </c>
      <c r="AI24" s="128">
        <v>193236.47997300027</v>
      </c>
      <c r="AJ24" s="129">
        <v>129834.78226050008</v>
      </c>
      <c r="AK24" s="127">
        <v>1260686.2499999998</v>
      </c>
      <c r="AL24" s="128">
        <v>189065.11691249971</v>
      </c>
      <c r="AM24" s="129">
        <v>127876.25563950009</v>
      </c>
      <c r="AN24" s="144">
        <v>1299355.8000000005</v>
      </c>
      <c r="AO24" s="143">
        <v>194864.38932600003</v>
      </c>
      <c r="AP24" s="129">
        <v>133547.98126499998</v>
      </c>
      <c r="AQ24" s="144">
        <v>1288608.1499999999</v>
      </c>
      <c r="AR24" s="143">
        <v>193252.5643</v>
      </c>
      <c r="AS24" s="129">
        <v>135049.5546</v>
      </c>
      <c r="AT24" s="144">
        <v>1293285.5999999992</v>
      </c>
      <c r="AU24" s="143">
        <v>193954.04143199977</v>
      </c>
      <c r="AV24" s="129">
        <v>143905.55997449989</v>
      </c>
    </row>
    <row r="25" spans="1:48" x14ac:dyDescent="0.25">
      <c r="A25" s="7">
        <v>22</v>
      </c>
      <c r="B25" s="56" t="s">
        <v>26</v>
      </c>
      <c r="C25" s="51">
        <v>104</v>
      </c>
      <c r="D25" s="84">
        <v>0.95</v>
      </c>
      <c r="E25" s="84" t="s">
        <v>207</v>
      </c>
      <c r="F25" s="69">
        <v>40918</v>
      </c>
      <c r="G25" s="69">
        <v>40918</v>
      </c>
      <c r="H25" s="86" t="s">
        <v>264</v>
      </c>
      <c r="I25" s="65">
        <f t="shared" si="0"/>
        <v>4521901.5000000009</v>
      </c>
      <c r="J25" s="17">
        <f t="shared" si="1"/>
        <v>755428.86459359981</v>
      </c>
      <c r="K25" s="18">
        <f t="shared" si="2"/>
        <v>0.16706000000079604</v>
      </c>
      <c r="L25" s="19">
        <f t="shared" si="3"/>
        <v>547791.16527840006</v>
      </c>
      <c r="M25" s="127">
        <v>279197.39999999997</v>
      </c>
      <c r="N25" s="128">
        <v>46642.717643999946</v>
      </c>
      <c r="O25" s="129">
        <v>30861.235739999982</v>
      </c>
      <c r="P25" s="127">
        <v>256722.7800000002</v>
      </c>
      <c r="Q25" s="128">
        <v>42888.107626800011</v>
      </c>
      <c r="R25" s="129">
        <v>30724.662351599974</v>
      </c>
      <c r="S25" s="127">
        <v>283480.07999999973</v>
      </c>
      <c r="T25" s="128">
        <v>47358.18216479991</v>
      </c>
      <c r="U25" s="129">
        <v>35982.547275600031</v>
      </c>
      <c r="V25" s="127">
        <v>458360.75999999954</v>
      </c>
      <c r="W25" s="128">
        <v>76573.748565600079</v>
      </c>
      <c r="X25" s="129">
        <v>56720.985105600055</v>
      </c>
      <c r="Y25" s="127">
        <v>554478.18000000017</v>
      </c>
      <c r="Z25" s="128">
        <v>92631.124750800009</v>
      </c>
      <c r="AA25" s="129">
        <v>68407.141515600058</v>
      </c>
      <c r="AB25" s="127">
        <v>554384.64000000048</v>
      </c>
      <c r="AC25" s="128">
        <v>92615.497958399967</v>
      </c>
      <c r="AD25" s="129">
        <v>68046.420603000035</v>
      </c>
      <c r="AE25" s="127">
        <v>578167.26000000013</v>
      </c>
      <c r="AF25" s="128">
        <v>96588.622455600009</v>
      </c>
      <c r="AG25" s="129">
        <v>68384.603830799941</v>
      </c>
      <c r="AH25" s="127">
        <v>288063.7200000002</v>
      </c>
      <c r="AI25" s="128">
        <v>48123.925063200033</v>
      </c>
      <c r="AJ25" s="129">
        <v>33966.336935999992</v>
      </c>
      <c r="AK25" s="127">
        <v>271685.63999999996</v>
      </c>
      <c r="AL25" s="128">
        <v>45387.803018399973</v>
      </c>
      <c r="AM25" s="129">
        <v>32021.024941200012</v>
      </c>
      <c r="AN25" s="144">
        <v>291717.71999999997</v>
      </c>
      <c r="AO25" s="143">
        <v>48734.362303199923</v>
      </c>
      <c r="AP25" s="129">
        <v>34871.660351999919</v>
      </c>
      <c r="AQ25" s="144">
        <v>434768.94</v>
      </c>
      <c r="AR25" s="143">
        <v>72632.499119999993</v>
      </c>
      <c r="AS25" s="129">
        <v>53074.302450000003</v>
      </c>
      <c r="AT25" s="144">
        <v>270874.38000000006</v>
      </c>
      <c r="AU25" s="143">
        <v>45252.27392279997</v>
      </c>
      <c r="AV25" s="129">
        <v>34730.244177000015</v>
      </c>
    </row>
    <row r="26" spans="1:48" x14ac:dyDescent="0.25">
      <c r="A26" s="15">
        <v>23</v>
      </c>
      <c r="B26" s="56" t="s">
        <v>27</v>
      </c>
      <c r="C26" s="51">
        <v>126</v>
      </c>
      <c r="D26" s="84">
        <v>0.999</v>
      </c>
      <c r="E26" s="84" t="s">
        <v>249</v>
      </c>
      <c r="F26" s="69">
        <v>40710</v>
      </c>
      <c r="G26" s="69">
        <v>40710</v>
      </c>
      <c r="H26" s="86" t="s">
        <v>265</v>
      </c>
      <c r="I26" s="65">
        <f t="shared" si="0"/>
        <v>6972877.3999999976</v>
      </c>
      <c r="J26" s="17">
        <f t="shared" si="1"/>
        <v>1383000.5035399995</v>
      </c>
      <c r="K26" s="18">
        <f t="shared" si="2"/>
        <v>0.1983400000034419</v>
      </c>
      <c r="L26" s="19">
        <f t="shared" si="3"/>
        <v>1062072.2568529996</v>
      </c>
      <c r="M26" s="127">
        <v>666561.70000000042</v>
      </c>
      <c r="N26" s="128">
        <v>132205.84757799984</v>
      </c>
      <c r="O26" s="129">
        <v>94399.321548000022</v>
      </c>
      <c r="P26" s="127">
        <v>641028.3000000004</v>
      </c>
      <c r="Q26" s="128">
        <v>127141.55302199999</v>
      </c>
      <c r="R26" s="129">
        <v>96808.759689999992</v>
      </c>
      <c r="S26" s="127">
        <v>662165.6999999996</v>
      </c>
      <c r="T26" s="128">
        <v>131333.94493800012</v>
      </c>
      <c r="U26" s="129">
        <v>104811.751584</v>
      </c>
      <c r="V26" s="127">
        <v>634497.19999999995</v>
      </c>
      <c r="W26" s="128">
        <v>125846.17464799996</v>
      </c>
      <c r="X26" s="129">
        <v>98234.431001999968</v>
      </c>
      <c r="Y26" s="127">
        <v>610385.59999999928</v>
      </c>
      <c r="Z26" s="128">
        <v>121063.87990400007</v>
      </c>
      <c r="AA26" s="129">
        <v>93921.253796999925</v>
      </c>
      <c r="AB26" s="127">
        <v>582874.6</v>
      </c>
      <c r="AC26" s="128">
        <v>115607.34816400001</v>
      </c>
      <c r="AD26" s="129">
        <v>89484.001937999958</v>
      </c>
      <c r="AE26" s="127">
        <v>0</v>
      </c>
      <c r="AF26" s="128">
        <v>0</v>
      </c>
      <c r="AG26" s="129">
        <v>0</v>
      </c>
      <c r="AH26" s="127">
        <v>578657.19999999984</v>
      </c>
      <c r="AI26" s="128">
        <v>114770.86904799983</v>
      </c>
      <c r="AJ26" s="129">
        <v>86224.957706000016</v>
      </c>
      <c r="AK26" s="127">
        <v>637622.99999999942</v>
      </c>
      <c r="AL26" s="128">
        <v>126466.14581999992</v>
      </c>
      <c r="AM26" s="129">
        <v>95491.917452000009</v>
      </c>
      <c r="AN26" s="144">
        <v>665416.29999999935</v>
      </c>
      <c r="AO26" s="143">
        <v>131978.66894199984</v>
      </c>
      <c r="AP26" s="129">
        <v>100610.184928</v>
      </c>
      <c r="AQ26" s="144">
        <v>639656.4</v>
      </c>
      <c r="AR26" s="143">
        <v>126869.4504</v>
      </c>
      <c r="AS26" s="129">
        <v>97856.848670000007</v>
      </c>
      <c r="AT26" s="144">
        <v>654011.39999999932</v>
      </c>
      <c r="AU26" s="143">
        <v>129716.62107600001</v>
      </c>
      <c r="AV26" s="129">
        <v>104228.82853799983</v>
      </c>
    </row>
    <row r="27" spans="1:48" x14ac:dyDescent="0.25">
      <c r="A27" s="7">
        <v>24</v>
      </c>
      <c r="B27" s="56" t="s">
        <v>648</v>
      </c>
      <c r="C27" s="51">
        <v>129</v>
      </c>
      <c r="D27" s="84">
        <v>6.28</v>
      </c>
      <c r="E27" s="84" t="s">
        <v>249</v>
      </c>
      <c r="F27" s="69">
        <v>37543</v>
      </c>
      <c r="G27" s="69">
        <v>39356</v>
      </c>
      <c r="H27" s="86" t="s">
        <v>598</v>
      </c>
      <c r="I27" s="65">
        <f t="shared" si="0"/>
        <v>20918288.409999996</v>
      </c>
      <c r="J27" s="17">
        <f t="shared" si="1"/>
        <v>2415016.3969224989</v>
      </c>
      <c r="K27" s="18">
        <f t="shared" si="2"/>
        <v>0.1154499999994263</v>
      </c>
      <c r="L27" s="19">
        <f t="shared" si="3"/>
        <v>1454178.3311063009</v>
      </c>
      <c r="M27" s="127">
        <v>1657558.7999999998</v>
      </c>
      <c r="N27" s="128">
        <v>191365.16346000016</v>
      </c>
      <c r="O27" s="129">
        <v>100259.55306000009</v>
      </c>
      <c r="P27" s="127">
        <v>1393519.7999999989</v>
      </c>
      <c r="Q27" s="128">
        <v>160881.86091000013</v>
      </c>
      <c r="R27" s="129">
        <v>96025.611072000102</v>
      </c>
      <c r="S27" s="127">
        <v>1623614.3999999994</v>
      </c>
      <c r="T27" s="128">
        <v>187446.28247999985</v>
      </c>
      <c r="U27" s="129">
        <v>123867.17929799999</v>
      </c>
      <c r="V27" s="127">
        <v>2091318.0000000007</v>
      </c>
      <c r="W27" s="128">
        <v>241442.66309999904</v>
      </c>
      <c r="X27" s="129">
        <v>150451.39068600006</v>
      </c>
      <c r="Y27" s="127">
        <v>2134713.600000002</v>
      </c>
      <c r="Z27" s="128">
        <v>246452.68511999966</v>
      </c>
      <c r="AA27" s="129">
        <v>152859.42780000033</v>
      </c>
      <c r="AB27" s="127">
        <v>1937877.5999999999</v>
      </c>
      <c r="AC27" s="128">
        <v>223727.96892000007</v>
      </c>
      <c r="AD27" s="129">
        <v>137435.14585799997</v>
      </c>
      <c r="AE27" s="127">
        <v>2238411.6299999994</v>
      </c>
      <c r="AF27" s="128">
        <v>258424.62268349997</v>
      </c>
      <c r="AG27" s="129">
        <v>149117.58451470002</v>
      </c>
      <c r="AH27" s="127">
        <v>2376306.6199999978</v>
      </c>
      <c r="AI27" s="128">
        <v>274344.59927899973</v>
      </c>
      <c r="AJ27" s="129">
        <v>157209.97582000008</v>
      </c>
      <c r="AK27" s="127">
        <v>2012450.4399999988</v>
      </c>
      <c r="AL27" s="128">
        <v>232337.40329800016</v>
      </c>
      <c r="AM27" s="129">
        <v>134743.94389159989</v>
      </c>
      <c r="AN27" s="144">
        <v>1487721.1200000024</v>
      </c>
      <c r="AO27" s="143">
        <v>171757.40330400009</v>
      </c>
      <c r="AP27" s="129">
        <v>104431.27327800005</v>
      </c>
      <c r="AQ27" s="144">
        <v>1045771.36</v>
      </c>
      <c r="AR27" s="143">
        <v>120734.30349999999</v>
      </c>
      <c r="AS27" s="129">
        <v>75203.505390000006</v>
      </c>
      <c r="AT27" s="144">
        <v>919025.04</v>
      </c>
      <c r="AU27" s="143">
        <v>106101.44086799992</v>
      </c>
      <c r="AV27" s="129">
        <v>72573.740437999993</v>
      </c>
    </row>
    <row r="28" spans="1:48" x14ac:dyDescent="0.25">
      <c r="A28" s="7">
        <v>25</v>
      </c>
      <c r="B28" s="56" t="s">
        <v>28</v>
      </c>
      <c r="C28" s="51">
        <v>142</v>
      </c>
      <c r="D28" s="84">
        <v>1.9950000000000001</v>
      </c>
      <c r="E28" s="84" t="s">
        <v>207</v>
      </c>
      <c r="F28" s="69">
        <v>40932</v>
      </c>
      <c r="G28" s="69">
        <v>40932</v>
      </c>
      <c r="H28" s="86" t="s">
        <v>266</v>
      </c>
      <c r="I28" s="65">
        <f t="shared" si="0"/>
        <v>15032692.5</v>
      </c>
      <c r="J28" s="17">
        <f t="shared" si="1"/>
        <v>2254452.8942750008</v>
      </c>
      <c r="K28" s="18">
        <f t="shared" si="2"/>
        <v>0.14997000000332614</v>
      </c>
      <c r="L28" s="19">
        <f t="shared" si="3"/>
        <v>1563903.4374350004</v>
      </c>
      <c r="M28" s="127">
        <v>1395931.5</v>
      </c>
      <c r="N28" s="128">
        <v>209347.84705499999</v>
      </c>
      <c r="O28" s="129">
        <v>130634.63746499986</v>
      </c>
      <c r="P28" s="127">
        <v>1232250</v>
      </c>
      <c r="Q28" s="128">
        <v>184800.53250000009</v>
      </c>
      <c r="R28" s="129">
        <v>126536.29654499995</v>
      </c>
      <c r="S28" s="127">
        <v>1380873</v>
      </c>
      <c r="T28" s="128">
        <v>207089.52381000013</v>
      </c>
      <c r="U28" s="129">
        <v>151941.60061500012</v>
      </c>
      <c r="V28" s="127">
        <v>1302291</v>
      </c>
      <c r="W28" s="128">
        <v>195304.58126999979</v>
      </c>
      <c r="X28" s="129">
        <v>138900.52393500009</v>
      </c>
      <c r="Y28" s="127">
        <v>1353390</v>
      </c>
      <c r="Z28" s="128">
        <v>202967.89829999988</v>
      </c>
      <c r="AA28" s="129">
        <v>144106.89420000004</v>
      </c>
      <c r="AB28" s="127">
        <v>1287589.5</v>
      </c>
      <c r="AC28" s="128">
        <v>193099.79731500015</v>
      </c>
      <c r="AD28" s="129">
        <v>135650.88919500005</v>
      </c>
      <c r="AE28" s="127">
        <v>1213945.5</v>
      </c>
      <c r="AF28" s="128">
        <v>182055.4066350002</v>
      </c>
      <c r="AG28" s="129">
        <v>123175.26393000009</v>
      </c>
      <c r="AH28" s="127">
        <v>1032748.5</v>
      </c>
      <c r="AI28" s="128">
        <v>154881.29254499974</v>
      </c>
      <c r="AJ28" s="129">
        <v>103950.10299000023</v>
      </c>
      <c r="AK28" s="127">
        <v>1115026.5</v>
      </c>
      <c r="AL28" s="128">
        <v>167220.52420500005</v>
      </c>
      <c r="AM28" s="129">
        <v>112832.6837999999</v>
      </c>
      <c r="AN28" s="144">
        <v>1195339.5</v>
      </c>
      <c r="AO28" s="143">
        <v>179265.06481499996</v>
      </c>
      <c r="AP28" s="129">
        <v>123180.55632000003</v>
      </c>
      <c r="AQ28" s="144">
        <v>1193865</v>
      </c>
      <c r="AR28" s="143">
        <v>179043.93410000001</v>
      </c>
      <c r="AS28" s="129">
        <v>125413.4675</v>
      </c>
      <c r="AT28" s="144">
        <v>1329442.5</v>
      </c>
      <c r="AU28" s="143">
        <v>199376.49172500035</v>
      </c>
      <c r="AV28" s="129">
        <v>147580.52094000005</v>
      </c>
    </row>
    <row r="29" spans="1:48" x14ac:dyDescent="0.25">
      <c r="A29" s="15">
        <v>26</v>
      </c>
      <c r="B29" s="56" t="s">
        <v>615</v>
      </c>
      <c r="C29" s="51">
        <v>152</v>
      </c>
      <c r="D29" s="84">
        <v>0.999</v>
      </c>
      <c r="E29" s="84" t="s">
        <v>249</v>
      </c>
      <c r="F29" s="69">
        <v>41425</v>
      </c>
      <c r="G29" s="69">
        <v>41425</v>
      </c>
      <c r="H29" s="86" t="s">
        <v>459</v>
      </c>
      <c r="I29" s="65">
        <f t="shared" si="0"/>
        <v>1855081.8000000003</v>
      </c>
      <c r="J29" s="17">
        <f t="shared" si="1"/>
        <v>367936.92421399988</v>
      </c>
      <c r="K29" s="18">
        <f t="shared" si="2"/>
        <v>0.19834000000107802</v>
      </c>
      <c r="L29" s="19">
        <f t="shared" si="3"/>
        <v>280857.54819499992</v>
      </c>
      <c r="M29" s="127">
        <v>315052.90000000026</v>
      </c>
      <c r="N29" s="128">
        <v>62487.592186000009</v>
      </c>
      <c r="O29" s="129">
        <v>44558.320667999986</v>
      </c>
      <c r="P29" s="127">
        <v>280697.50000000012</v>
      </c>
      <c r="Q29" s="128">
        <v>55673.542149999979</v>
      </c>
      <c r="R29" s="129">
        <v>42404.384236000042</v>
      </c>
      <c r="S29" s="127">
        <v>311974.20000000007</v>
      </c>
      <c r="T29" s="128">
        <v>61876.962828000025</v>
      </c>
      <c r="U29" s="129">
        <v>49374.46389799998</v>
      </c>
      <c r="V29" s="127">
        <v>268148.70000000019</v>
      </c>
      <c r="W29" s="128">
        <v>53184.613157999978</v>
      </c>
      <c r="X29" s="129">
        <v>41486.563540999967</v>
      </c>
      <c r="Y29" s="127">
        <v>207283.70000000004</v>
      </c>
      <c r="Z29" s="128">
        <v>41112.64905800001</v>
      </c>
      <c r="AA29" s="129">
        <v>31895.535147999984</v>
      </c>
      <c r="AB29" s="127">
        <v>108921.5999999999</v>
      </c>
      <c r="AC29" s="128">
        <v>21603.510144000003</v>
      </c>
      <c r="AD29" s="129">
        <v>16687.600548999999</v>
      </c>
      <c r="AE29" s="127">
        <v>105184.89999999998</v>
      </c>
      <c r="AF29" s="128">
        <v>20862.373065999986</v>
      </c>
      <c r="AG29" s="129">
        <v>15625.562961999976</v>
      </c>
      <c r="AH29" s="127">
        <v>14658.200000000003</v>
      </c>
      <c r="AI29" s="128">
        <v>2907.3073880000002</v>
      </c>
      <c r="AJ29" s="129">
        <v>2107.437293</v>
      </c>
      <c r="AK29" s="127">
        <v>32228.7</v>
      </c>
      <c r="AL29" s="128">
        <v>6392.2403580000027</v>
      </c>
      <c r="AM29" s="129">
        <v>4565.4984949999971</v>
      </c>
      <c r="AN29" s="144">
        <v>119494.40000000002</v>
      </c>
      <c r="AO29" s="143">
        <v>23700.519295999984</v>
      </c>
      <c r="AP29" s="129">
        <v>18018.701568</v>
      </c>
      <c r="AQ29" s="144">
        <v>50599.7</v>
      </c>
      <c r="AR29" s="143">
        <v>10035.9445</v>
      </c>
      <c r="AS29" s="129">
        <v>7728.1833969999998</v>
      </c>
      <c r="AT29" s="144">
        <v>40837.300000000025</v>
      </c>
      <c r="AU29" s="143">
        <v>8099.6700819999969</v>
      </c>
      <c r="AV29" s="129">
        <v>6405.2964399999964</v>
      </c>
    </row>
    <row r="30" spans="1:48" x14ac:dyDescent="0.25">
      <c r="A30" s="7">
        <v>27</v>
      </c>
      <c r="B30" s="56" t="s">
        <v>664</v>
      </c>
      <c r="C30" s="51">
        <v>354</v>
      </c>
      <c r="D30" s="84">
        <v>0.52</v>
      </c>
      <c r="E30" s="84" t="s">
        <v>249</v>
      </c>
      <c r="F30" s="69">
        <v>40765</v>
      </c>
      <c r="G30" s="69">
        <v>40765</v>
      </c>
      <c r="H30" s="86" t="s">
        <v>487</v>
      </c>
      <c r="I30" s="65">
        <f t="shared" si="0"/>
        <v>0</v>
      </c>
      <c r="J30" s="17">
        <f t="shared" si="1"/>
        <v>0</v>
      </c>
      <c r="K30" s="18" t="e">
        <f t="shared" si="2"/>
        <v>#DIV/0!</v>
      </c>
      <c r="L30" s="19">
        <f t="shared" si="3"/>
        <v>0</v>
      </c>
      <c r="M30" s="127">
        <v>0</v>
      </c>
      <c r="N30" s="128">
        <v>0</v>
      </c>
      <c r="O30" s="129">
        <v>0</v>
      </c>
      <c r="P30" s="127">
        <v>0</v>
      </c>
      <c r="Q30" s="128">
        <v>0</v>
      </c>
      <c r="R30" s="129">
        <v>0</v>
      </c>
      <c r="S30" s="127">
        <v>0</v>
      </c>
      <c r="T30" s="128">
        <v>0</v>
      </c>
      <c r="U30" s="129">
        <v>0</v>
      </c>
      <c r="V30" s="127">
        <v>0</v>
      </c>
      <c r="W30" s="128">
        <v>0</v>
      </c>
      <c r="X30" s="129">
        <v>0</v>
      </c>
      <c r="Y30" s="127">
        <v>0</v>
      </c>
      <c r="Z30" s="128">
        <v>0</v>
      </c>
      <c r="AA30" s="129">
        <v>0</v>
      </c>
      <c r="AB30" s="127">
        <v>0</v>
      </c>
      <c r="AC30" s="128">
        <v>0</v>
      </c>
      <c r="AD30" s="129">
        <v>0</v>
      </c>
      <c r="AE30" s="127">
        <v>0</v>
      </c>
      <c r="AF30" s="128">
        <v>0</v>
      </c>
      <c r="AG30" s="129">
        <v>0</v>
      </c>
      <c r="AH30" s="127">
        <v>0</v>
      </c>
      <c r="AI30" s="128">
        <v>0</v>
      </c>
      <c r="AJ30" s="129">
        <v>0</v>
      </c>
      <c r="AK30" s="127">
        <v>0</v>
      </c>
      <c r="AL30" s="128">
        <v>0</v>
      </c>
      <c r="AM30" s="129">
        <v>0</v>
      </c>
      <c r="AN30" s="144">
        <v>0</v>
      </c>
      <c r="AO30" s="143">
        <v>0</v>
      </c>
      <c r="AP30" s="129">
        <v>0</v>
      </c>
      <c r="AQ30" s="144">
        <v>0</v>
      </c>
      <c r="AR30" s="143">
        <v>0</v>
      </c>
      <c r="AS30" s="129">
        <v>0</v>
      </c>
      <c r="AT30" s="144">
        <v>0</v>
      </c>
      <c r="AU30" s="143">
        <v>0</v>
      </c>
      <c r="AV30" s="129">
        <v>0</v>
      </c>
    </row>
    <row r="31" spans="1:48" x14ac:dyDescent="0.25">
      <c r="A31" s="7"/>
      <c r="B31" s="56" t="s">
        <v>628</v>
      </c>
      <c r="C31" s="51">
        <v>161</v>
      </c>
      <c r="D31" s="84">
        <v>1</v>
      </c>
      <c r="E31" s="84" t="s">
        <v>249</v>
      </c>
      <c r="F31" s="69">
        <v>40114</v>
      </c>
      <c r="G31" s="69">
        <v>40114</v>
      </c>
      <c r="H31" s="86" t="s">
        <v>629</v>
      </c>
      <c r="I31" s="65">
        <f t="shared" ref="I31" si="4">M31+P31+S31+V31+Y31+AB31+AE31+AH31+AK31+AN31+AQ31+AT31</f>
        <v>0</v>
      </c>
      <c r="J31" s="17">
        <f t="shared" ref="J31" si="5">N31+Q31+T31+W31+Z31+AC31+AF31+AI31+AL31+AO31+AR31+AU31</f>
        <v>-1028.6400000000001</v>
      </c>
      <c r="K31" s="18" t="e">
        <f t="shared" ref="K31" si="6">J31/I31</f>
        <v>#DIV/0!</v>
      </c>
      <c r="L31" s="19">
        <f t="shared" ref="L31" si="7">O31+R31+U31+X31+AA31+AD31+AG31+AJ31+AM31+AP31+AS31+AV31</f>
        <v>-1028.6400000000001</v>
      </c>
      <c r="M31" s="127">
        <v>0</v>
      </c>
      <c r="N31" s="128">
        <v>0</v>
      </c>
      <c r="O31" s="129">
        <v>0</v>
      </c>
      <c r="P31" s="127">
        <v>0</v>
      </c>
      <c r="Q31" s="128">
        <v>0</v>
      </c>
      <c r="R31" s="129">
        <v>0</v>
      </c>
      <c r="S31" s="127">
        <v>0</v>
      </c>
      <c r="T31" s="128">
        <v>0</v>
      </c>
      <c r="U31" s="129">
        <v>0</v>
      </c>
      <c r="V31" s="127">
        <v>0</v>
      </c>
      <c r="W31" s="128">
        <v>0</v>
      </c>
      <c r="X31" s="129">
        <v>0</v>
      </c>
      <c r="Y31" s="127">
        <v>0</v>
      </c>
      <c r="Z31" s="128">
        <v>0</v>
      </c>
      <c r="AA31" s="129">
        <v>0</v>
      </c>
      <c r="AB31" s="127">
        <v>0</v>
      </c>
      <c r="AC31" s="128">
        <v>0</v>
      </c>
      <c r="AD31" s="129">
        <v>0</v>
      </c>
      <c r="AE31" s="127">
        <v>0</v>
      </c>
      <c r="AF31" s="128">
        <v>0</v>
      </c>
      <c r="AG31" s="129">
        <v>0</v>
      </c>
      <c r="AH31" s="127">
        <v>0</v>
      </c>
      <c r="AI31" s="128">
        <v>0</v>
      </c>
      <c r="AJ31" s="129">
        <v>0</v>
      </c>
      <c r="AK31" s="127">
        <v>0</v>
      </c>
      <c r="AL31" s="128">
        <v>0</v>
      </c>
      <c r="AM31" s="129">
        <v>0</v>
      </c>
      <c r="AN31" s="144">
        <v>0</v>
      </c>
      <c r="AO31" s="143">
        <v>0</v>
      </c>
      <c r="AP31" s="129">
        <v>0</v>
      </c>
      <c r="AQ31" s="144">
        <v>0</v>
      </c>
      <c r="AR31" s="143">
        <v>-1028.6400000000001</v>
      </c>
      <c r="AS31" s="143">
        <v>-1028.6400000000001</v>
      </c>
      <c r="AT31" s="144">
        <v>0</v>
      </c>
      <c r="AU31" s="143">
        <v>0</v>
      </c>
      <c r="AV31" s="129">
        <v>0</v>
      </c>
    </row>
    <row r="32" spans="1:48" x14ac:dyDescent="0.25">
      <c r="A32" s="7">
        <v>28</v>
      </c>
      <c r="B32" s="56" t="s">
        <v>510</v>
      </c>
      <c r="C32" s="51">
        <v>398</v>
      </c>
      <c r="D32" s="84">
        <v>0.99</v>
      </c>
      <c r="E32" s="84" t="s">
        <v>207</v>
      </c>
      <c r="F32" s="69">
        <v>42095</v>
      </c>
      <c r="G32" s="69">
        <v>42096</v>
      </c>
      <c r="H32" s="86" t="s">
        <v>511</v>
      </c>
      <c r="I32" s="65">
        <f t="shared" si="0"/>
        <v>7127272.9999999972</v>
      </c>
      <c r="J32" s="17">
        <f t="shared" si="1"/>
        <v>1190682.227399199</v>
      </c>
      <c r="K32" s="18">
        <f t="shared" ref="K32" si="8">J32/I32</f>
        <v>0.1670600000026938</v>
      </c>
      <c r="L32" s="19">
        <f t="shared" si="3"/>
        <v>856273.63235559955</v>
      </c>
      <c r="M32" s="127">
        <v>698800.08000000042</v>
      </c>
      <c r="N32" s="128">
        <v>116741.54136479997</v>
      </c>
      <c r="O32" s="129">
        <v>77136.121791999991</v>
      </c>
      <c r="P32" s="127">
        <v>644940.15999999992</v>
      </c>
      <c r="Q32" s="128">
        <v>107743.70312959995</v>
      </c>
      <c r="R32" s="129">
        <v>77324.152416799989</v>
      </c>
      <c r="S32" s="127">
        <v>660880.80000000028</v>
      </c>
      <c r="T32" s="128">
        <v>110406.74644799999</v>
      </c>
      <c r="U32" s="129">
        <v>84010.147114400039</v>
      </c>
      <c r="V32" s="127">
        <v>586024.40000000026</v>
      </c>
      <c r="W32" s="128">
        <v>97901.236263999992</v>
      </c>
      <c r="X32" s="129">
        <v>72553.698270400069</v>
      </c>
      <c r="Y32" s="127">
        <v>532285.6800000004</v>
      </c>
      <c r="Z32" s="128">
        <v>88923.6457008</v>
      </c>
      <c r="AA32" s="129">
        <v>64617.737967199995</v>
      </c>
      <c r="AB32" s="127">
        <v>514619.83999999991</v>
      </c>
      <c r="AC32" s="128">
        <v>85972.390470400016</v>
      </c>
      <c r="AD32" s="129">
        <v>62894.230961599962</v>
      </c>
      <c r="AE32" s="127">
        <v>555005.20000000007</v>
      </c>
      <c r="AF32" s="128">
        <v>92719.168711999941</v>
      </c>
      <c r="AG32" s="129">
        <v>65031.495038400019</v>
      </c>
      <c r="AH32" s="127">
        <v>629254.07999999938</v>
      </c>
      <c r="AI32" s="128">
        <v>105123.18660480007</v>
      </c>
      <c r="AJ32" s="129">
        <v>73851.638845599911</v>
      </c>
      <c r="AK32" s="127">
        <v>646357.99999999977</v>
      </c>
      <c r="AL32" s="128">
        <v>107980.56747999997</v>
      </c>
      <c r="AM32" s="129">
        <v>76455.3460167999</v>
      </c>
      <c r="AN32" s="144">
        <v>665734.07999999973</v>
      </c>
      <c r="AO32" s="143">
        <v>111217.5354047999</v>
      </c>
      <c r="AP32" s="129">
        <v>79771.298300399925</v>
      </c>
      <c r="AQ32" s="144">
        <v>646483.68000000005</v>
      </c>
      <c r="AR32" s="143">
        <v>108001.56359999999</v>
      </c>
      <c r="AS32" s="129">
        <v>78796.311050000004</v>
      </c>
      <c r="AT32" s="144">
        <v>346886.99999999744</v>
      </c>
      <c r="AU32" s="143">
        <v>57950.942219999488</v>
      </c>
      <c r="AV32" s="129">
        <v>43831.454581999671</v>
      </c>
    </row>
    <row r="33" spans="1:48" x14ac:dyDescent="0.25">
      <c r="A33" s="15">
        <v>29</v>
      </c>
      <c r="B33" s="56" t="s">
        <v>29</v>
      </c>
      <c r="C33" s="51">
        <v>175</v>
      </c>
      <c r="D33" s="84">
        <v>0.21</v>
      </c>
      <c r="E33" s="84" t="s">
        <v>249</v>
      </c>
      <c r="F33" s="69">
        <v>41361</v>
      </c>
      <c r="G33" s="69">
        <v>41361</v>
      </c>
      <c r="H33" s="86" t="s">
        <v>267</v>
      </c>
      <c r="I33" s="65">
        <f t="shared" si="0"/>
        <v>928114.50199999998</v>
      </c>
      <c r="J33" s="17">
        <f t="shared" si="1"/>
        <v>186933.96486899201</v>
      </c>
      <c r="K33" s="18">
        <f t="shared" si="2"/>
        <v>0.20141261069207173</v>
      </c>
      <c r="L33" s="19">
        <f t="shared" si="3"/>
        <v>144466.98310746893</v>
      </c>
      <c r="M33" s="127">
        <v>95099.416799999875</v>
      </c>
      <c r="N33" s="128">
        <v>20220.98899418399</v>
      </c>
      <c r="O33" s="129">
        <v>14620.115907927999</v>
      </c>
      <c r="P33" s="127">
        <v>90668.499999999942</v>
      </c>
      <c r="Q33" s="128">
        <v>19278.843154999995</v>
      </c>
      <c r="R33" s="129">
        <v>15004.869101648002</v>
      </c>
      <c r="S33" s="127">
        <v>119547.2215999999</v>
      </c>
      <c r="T33" s="128">
        <v>25419.325728807973</v>
      </c>
      <c r="U33" s="129">
        <v>20608.98593841599</v>
      </c>
      <c r="V33" s="127">
        <v>134130.50800000003</v>
      </c>
      <c r="W33" s="128">
        <v>28520.16991604002</v>
      </c>
      <c r="X33" s="129">
        <v>22564.357453911991</v>
      </c>
      <c r="Y33" s="127">
        <v>133828.30720000016</v>
      </c>
      <c r="Z33" s="128">
        <v>28455.912959936002</v>
      </c>
      <c r="AA33" s="129">
        <v>22539.219470919972</v>
      </c>
      <c r="AB33" s="127">
        <v>112010.08559999998</v>
      </c>
      <c r="AC33" s="128">
        <v>20530.328589624005</v>
      </c>
      <c r="AD33" s="129">
        <v>15289.196639367994</v>
      </c>
      <c r="AE33" s="127">
        <v>0</v>
      </c>
      <c r="AF33" s="128">
        <v>0</v>
      </c>
      <c r="AG33" s="129">
        <v>0</v>
      </c>
      <c r="AH33" s="127">
        <v>22045.507599999997</v>
      </c>
      <c r="AI33" s="128">
        <v>4040.7210880040016</v>
      </c>
      <c r="AJ33" s="129">
        <v>3024.1718522199999</v>
      </c>
      <c r="AK33" s="127">
        <v>45285.748000000007</v>
      </c>
      <c r="AL33" s="128">
        <v>8300.4247509200013</v>
      </c>
      <c r="AM33" s="129">
        <v>6105.3747629740046</v>
      </c>
      <c r="AN33" s="144">
        <v>46020.637200000056</v>
      </c>
      <c r="AO33" s="143">
        <v>8435.1225923880029</v>
      </c>
      <c r="AP33" s="129">
        <v>6342.5731942129996</v>
      </c>
      <c r="AQ33" s="144">
        <v>56901.202799999999</v>
      </c>
      <c r="AR33" s="143">
        <v>10429.42146</v>
      </c>
      <c r="AS33" s="129">
        <v>7857.1278620000003</v>
      </c>
      <c r="AT33" s="144">
        <v>72577.367199999979</v>
      </c>
      <c r="AU33" s="143">
        <v>13302.705634088006</v>
      </c>
      <c r="AV33" s="129">
        <v>10510.990923869986</v>
      </c>
    </row>
    <row r="34" spans="1:48" x14ac:dyDescent="0.25">
      <c r="A34" s="7">
        <v>30</v>
      </c>
      <c r="B34" s="56" t="s">
        <v>30</v>
      </c>
      <c r="C34" s="51">
        <v>181</v>
      </c>
      <c r="D34" s="84">
        <v>0.999</v>
      </c>
      <c r="E34" s="84" t="s">
        <v>207</v>
      </c>
      <c r="F34" s="69">
        <v>41156</v>
      </c>
      <c r="G34" s="69">
        <v>41172</v>
      </c>
      <c r="H34" s="86" t="s">
        <v>268</v>
      </c>
      <c r="I34" s="65">
        <f t="shared" si="0"/>
        <v>7518344.0000000009</v>
      </c>
      <c r="J34" s="17">
        <f t="shared" si="1"/>
        <v>1255928.608672</v>
      </c>
      <c r="K34" s="18">
        <f t="shared" si="2"/>
        <v>0.1670485692955789</v>
      </c>
      <c r="L34" s="19">
        <f t="shared" si="3"/>
        <v>906836.15554050019</v>
      </c>
      <c r="M34" s="127">
        <v>681466.7</v>
      </c>
      <c r="N34" s="128">
        <v>113845.826902</v>
      </c>
      <c r="O34" s="129">
        <v>75357.719109000041</v>
      </c>
      <c r="P34" s="127">
        <v>611116.19999999972</v>
      </c>
      <c r="Q34" s="128">
        <v>102093.07237200005</v>
      </c>
      <c r="R34" s="129">
        <v>73158.991618000058</v>
      </c>
      <c r="S34" s="127">
        <v>674715.50000000012</v>
      </c>
      <c r="T34" s="128">
        <v>112717.97142999993</v>
      </c>
      <c r="U34" s="129">
        <v>85639.255784000066</v>
      </c>
      <c r="V34" s="127">
        <v>647308.70000000019</v>
      </c>
      <c r="W34" s="128">
        <v>108139.39142200003</v>
      </c>
      <c r="X34" s="129">
        <v>79976.352848000111</v>
      </c>
      <c r="Y34" s="127">
        <v>648764.30000000063</v>
      </c>
      <c r="Z34" s="128">
        <v>108382.56395799996</v>
      </c>
      <c r="AA34" s="129">
        <v>79950.911328000017</v>
      </c>
      <c r="AB34" s="127">
        <v>601879.90000000049</v>
      </c>
      <c r="AC34" s="128">
        <v>100550.05609399997</v>
      </c>
      <c r="AD34" s="129">
        <v>73941.748692000008</v>
      </c>
      <c r="AE34" s="127">
        <v>629968.39999999967</v>
      </c>
      <c r="AF34" s="128">
        <v>105242.52090400019</v>
      </c>
      <c r="AG34" s="129">
        <v>74537.341807999939</v>
      </c>
      <c r="AH34" s="127">
        <v>645020.39999999956</v>
      </c>
      <c r="AI34" s="128">
        <v>107757.10802400002</v>
      </c>
      <c r="AJ34" s="129">
        <v>75882.045415999935</v>
      </c>
      <c r="AK34" s="127">
        <v>616587.7000000003</v>
      </c>
      <c r="AL34" s="128">
        <f>103007.141162-85.94</f>
        <v>102921.201162</v>
      </c>
      <c r="AM34" s="129">
        <f>72906.835607-85.94</f>
        <v>72820.895606999999</v>
      </c>
      <c r="AN34" s="144">
        <v>656090.10000000021</v>
      </c>
      <c r="AO34" s="143">
        <v>109606.41210600002</v>
      </c>
      <c r="AP34" s="129">
        <v>78589.47209349995</v>
      </c>
      <c r="AQ34" s="144">
        <v>634592.80000000005</v>
      </c>
      <c r="AR34" s="143">
        <v>106015.0732</v>
      </c>
      <c r="AS34" s="129">
        <v>77429.278890000001</v>
      </c>
      <c r="AT34" s="144">
        <v>470833.30000000016</v>
      </c>
      <c r="AU34" s="143">
        <v>78657.411097999997</v>
      </c>
      <c r="AV34" s="129">
        <v>59552.142347000023</v>
      </c>
    </row>
    <row r="35" spans="1:48" x14ac:dyDescent="0.25">
      <c r="A35" s="7">
        <v>31</v>
      </c>
      <c r="B35" s="56" t="s">
        <v>478</v>
      </c>
      <c r="C35" s="51">
        <v>187</v>
      </c>
      <c r="D35" s="84">
        <v>1.05</v>
      </c>
      <c r="E35" s="84" t="s">
        <v>249</v>
      </c>
      <c r="F35" s="69">
        <v>39360</v>
      </c>
      <c r="G35" s="69">
        <v>39387</v>
      </c>
      <c r="H35" s="86" t="s">
        <v>269</v>
      </c>
      <c r="I35" s="65">
        <f t="shared" si="0"/>
        <v>2904444.34</v>
      </c>
      <c r="J35" s="17">
        <f t="shared" si="1"/>
        <v>452105.80596399994</v>
      </c>
      <c r="K35" s="18">
        <f t="shared" si="2"/>
        <v>0.15565999999986227</v>
      </c>
      <c r="L35" s="19">
        <f t="shared" si="3"/>
        <v>317910.55787279998</v>
      </c>
      <c r="M35" s="127">
        <v>272378.5799999999</v>
      </c>
      <c r="N35" s="128">
        <v>42398.449762799959</v>
      </c>
      <c r="O35" s="129">
        <v>26912.090255999992</v>
      </c>
      <c r="P35" s="127">
        <v>249979.8799999998</v>
      </c>
      <c r="Q35" s="128">
        <v>38911.868120800042</v>
      </c>
      <c r="R35" s="129">
        <v>27083.736114599989</v>
      </c>
      <c r="S35" s="127">
        <v>271830.41999999975</v>
      </c>
      <c r="T35" s="128">
        <v>42313.12317720001</v>
      </c>
      <c r="U35" s="129">
        <v>31444.628610000003</v>
      </c>
      <c r="V35" s="127">
        <v>279789.15999999997</v>
      </c>
      <c r="W35" s="128">
        <v>43551.980645599979</v>
      </c>
      <c r="X35" s="129">
        <v>31370.535361599977</v>
      </c>
      <c r="Y35" s="127">
        <v>300789.32000000041</v>
      </c>
      <c r="Z35" s="128">
        <v>46820.865551200011</v>
      </c>
      <c r="AA35" s="129">
        <v>33369.246120399977</v>
      </c>
      <c r="AB35" s="127">
        <v>297188.07999999955</v>
      </c>
      <c r="AC35" s="128">
        <v>46260.296532800028</v>
      </c>
      <c r="AD35" s="129">
        <v>32904.726841400021</v>
      </c>
      <c r="AE35" s="127">
        <v>0</v>
      </c>
      <c r="AF35" s="128">
        <v>0</v>
      </c>
      <c r="AG35" s="129">
        <v>0</v>
      </c>
      <c r="AH35" s="127">
        <v>290236.54000000015</v>
      </c>
      <c r="AI35" s="128">
        <v>45178.219816399986</v>
      </c>
      <c r="AJ35" s="129">
        <v>30827.625863000012</v>
      </c>
      <c r="AK35" s="127">
        <v>246710.46000000011</v>
      </c>
      <c r="AL35" s="128">
        <v>38402.950203600027</v>
      </c>
      <c r="AM35" s="129">
        <v>26424.375930999995</v>
      </c>
      <c r="AN35" s="144">
        <v>239589.28000000014</v>
      </c>
      <c r="AO35" s="143">
        <v>37294.467324799953</v>
      </c>
      <c r="AP35" s="129">
        <v>25892.091022399964</v>
      </c>
      <c r="AQ35" s="144">
        <v>238233.44</v>
      </c>
      <c r="AR35" s="143">
        <v>37083.417269999998</v>
      </c>
      <c r="AS35" s="129">
        <v>26290.531999999999</v>
      </c>
      <c r="AT35" s="144">
        <v>217719.17999999993</v>
      </c>
      <c r="AU35" s="143">
        <v>33890.167558799963</v>
      </c>
      <c r="AV35" s="129">
        <v>25390.969752400015</v>
      </c>
    </row>
    <row r="36" spans="1:48" x14ac:dyDescent="0.25">
      <c r="A36" s="15">
        <v>32</v>
      </c>
      <c r="B36" s="56" t="s">
        <v>665</v>
      </c>
      <c r="C36" s="51">
        <v>361</v>
      </c>
      <c r="D36" s="84">
        <v>0.5</v>
      </c>
      <c r="E36" s="84" t="s">
        <v>249</v>
      </c>
      <c r="F36" s="69">
        <v>40382</v>
      </c>
      <c r="G36" s="69">
        <v>40382</v>
      </c>
      <c r="H36" s="86" t="s">
        <v>717</v>
      </c>
      <c r="I36" s="65">
        <f t="shared" si="0"/>
        <v>3999999.9999999995</v>
      </c>
      <c r="J36" s="17">
        <f t="shared" si="1"/>
        <v>809320.00000420026</v>
      </c>
      <c r="K36" s="18">
        <f t="shared" si="2"/>
        <v>0.20233000000105009</v>
      </c>
      <c r="L36" s="19">
        <f t="shared" si="3"/>
        <v>624174.40566314012</v>
      </c>
      <c r="M36" s="127">
        <v>362010.11999999982</v>
      </c>
      <c r="N36" s="128">
        <v>73245.507579599987</v>
      </c>
      <c r="O36" s="129">
        <v>52775.024583000013</v>
      </c>
      <c r="P36" s="127">
        <v>331545.18000000034</v>
      </c>
      <c r="Q36" s="128">
        <v>67081.536269399992</v>
      </c>
      <c r="R36" s="129">
        <v>51394.38871080002</v>
      </c>
      <c r="S36" s="127">
        <v>362778.42000000016</v>
      </c>
      <c r="T36" s="128">
        <v>73400.95771860001</v>
      </c>
      <c r="U36" s="129">
        <v>58816.880829000002</v>
      </c>
      <c r="V36" s="127">
        <v>336579.66000000032</v>
      </c>
      <c r="W36" s="128">
        <v>68100.162607799968</v>
      </c>
      <c r="X36" s="129">
        <v>53554.241514000052</v>
      </c>
      <c r="Y36" s="127">
        <v>357023.09999999939</v>
      </c>
      <c r="Z36" s="128">
        <v>72236.48382300009</v>
      </c>
      <c r="AA36" s="129">
        <v>56364.668571600007</v>
      </c>
      <c r="AB36" s="127">
        <v>338908.86000000034</v>
      </c>
      <c r="AC36" s="128">
        <v>68571.429643799958</v>
      </c>
      <c r="AD36" s="129">
        <v>53735.45626500003</v>
      </c>
      <c r="AE36" s="127">
        <v>354595.13999999972</v>
      </c>
      <c r="AF36" s="128">
        <v>71745.234676199994</v>
      </c>
      <c r="AG36" s="129">
        <v>54458.061060679982</v>
      </c>
      <c r="AH36" s="127">
        <v>299987.7139999998</v>
      </c>
      <c r="AI36" s="128">
        <v>60696.514173619966</v>
      </c>
      <c r="AJ36" s="129">
        <v>46212.678285839989</v>
      </c>
      <c r="AK36" s="127">
        <v>329068.61599999998</v>
      </c>
      <c r="AL36" s="128">
        <v>66580.45307528002</v>
      </c>
      <c r="AM36" s="129">
        <v>50502.299001319952</v>
      </c>
      <c r="AN36" s="144">
        <v>353575.07999999908</v>
      </c>
      <c r="AO36" s="143">
        <v>71538.845936400001</v>
      </c>
      <c r="AP36" s="129">
        <v>54825.856423799974</v>
      </c>
      <c r="AQ36" s="144">
        <v>304108.26</v>
      </c>
      <c r="AR36" s="143">
        <v>61530.224249999999</v>
      </c>
      <c r="AS36" s="129">
        <v>47813.066050000001</v>
      </c>
      <c r="AT36" s="144">
        <v>269819.8500000012</v>
      </c>
      <c r="AU36" s="143">
        <v>54592.650250500279</v>
      </c>
      <c r="AV36" s="129">
        <v>43721.784368100125</v>
      </c>
    </row>
    <row r="37" spans="1:48" x14ac:dyDescent="0.25">
      <c r="A37" s="7">
        <v>33</v>
      </c>
      <c r="B37" s="56" t="s">
        <v>31</v>
      </c>
      <c r="C37" s="51">
        <v>198</v>
      </c>
      <c r="D37" s="84">
        <v>0.79500000000000004</v>
      </c>
      <c r="E37" s="84" t="s">
        <v>249</v>
      </c>
      <c r="F37" s="69">
        <v>40191</v>
      </c>
      <c r="G37" s="69">
        <v>40191</v>
      </c>
      <c r="H37" s="86" t="s">
        <v>509</v>
      </c>
      <c r="I37" s="65">
        <f t="shared" ref="I37:I58" si="9">M37+P37+S37+V37+Y37+AB37+AE37+AH37+AK37+AN37+AQ37+AT37</f>
        <v>3344322.88</v>
      </c>
      <c r="J37" s="17">
        <f t="shared" ref="J37:J58" si="10">N37+Q37+T37+W37+Z37+AC37+AF37+AI37+AL37+AO37+AR37+AU37</f>
        <v>639635.19402579986</v>
      </c>
      <c r="K37" s="18">
        <f t="shared" si="2"/>
        <v>0.19125999999910293</v>
      </c>
      <c r="L37" s="19">
        <f t="shared" ref="L37:L58" si="11">O37+R37+U37+X37+AA37+AD37+AG37+AJ37+AM37+AP37+AS37+AV37</f>
        <v>487965.50574270001</v>
      </c>
      <c r="M37" s="127">
        <v>228644.25</v>
      </c>
      <c r="N37" s="128">
        <v>43730.499255000017</v>
      </c>
      <c r="O37" s="129">
        <v>30869.190204999995</v>
      </c>
      <c r="P37" s="127">
        <v>258526.5</v>
      </c>
      <c r="Q37" s="128">
        <v>49445.778389999941</v>
      </c>
      <c r="R37" s="129">
        <v>37369.319920000009</v>
      </c>
      <c r="S37" s="127">
        <v>292429.5</v>
      </c>
      <c r="T37" s="128">
        <v>55930.066169999969</v>
      </c>
      <c r="U37" s="129">
        <v>44288.421802499994</v>
      </c>
      <c r="V37" s="127">
        <v>326403.5</v>
      </c>
      <c r="W37" s="128">
        <v>62427.933409999925</v>
      </c>
      <c r="X37" s="129">
        <v>48217.999077500019</v>
      </c>
      <c r="Y37" s="127">
        <v>374847.25</v>
      </c>
      <c r="Z37" s="128">
        <v>71693.285034999994</v>
      </c>
      <c r="AA37" s="129">
        <v>54931.335765000018</v>
      </c>
      <c r="AB37" s="127">
        <v>337179.25</v>
      </c>
      <c r="AC37" s="128">
        <v>64488.903355000075</v>
      </c>
      <c r="AD37" s="129">
        <v>49311.131537500041</v>
      </c>
      <c r="AE37" s="127">
        <v>194117.45999999988</v>
      </c>
      <c r="AF37" s="128">
        <v>37126.905399600022</v>
      </c>
      <c r="AG37" s="129">
        <v>28116.699329199986</v>
      </c>
      <c r="AH37" s="127">
        <v>251467.55999999991</v>
      </c>
      <c r="AI37" s="128">
        <v>48095.685525600034</v>
      </c>
      <c r="AJ37" s="129">
        <v>36049.692434899989</v>
      </c>
      <c r="AK37" s="127">
        <v>258813.96</v>
      </c>
      <c r="AL37" s="128">
        <v>49500.757989599973</v>
      </c>
      <c r="AM37" s="129">
        <v>37010.193970799977</v>
      </c>
      <c r="AN37" s="144">
        <v>263446.73000000004</v>
      </c>
      <c r="AO37" s="143">
        <v>50386.821579799929</v>
      </c>
      <c r="AP37" s="129">
        <v>38184.526030399982</v>
      </c>
      <c r="AQ37" s="144">
        <v>272910.05</v>
      </c>
      <c r="AR37" s="143">
        <v>52196.776160000001</v>
      </c>
      <c r="AS37" s="129">
        <v>40011.682610000003</v>
      </c>
      <c r="AT37" s="144">
        <v>285536.87</v>
      </c>
      <c r="AU37" s="143">
        <v>54611.781756200005</v>
      </c>
      <c r="AV37" s="129">
        <v>43605.3130599</v>
      </c>
    </row>
    <row r="38" spans="1:48" x14ac:dyDescent="0.25">
      <c r="A38" s="7">
        <v>34</v>
      </c>
      <c r="B38" s="56" t="s">
        <v>32</v>
      </c>
      <c r="C38" s="51">
        <v>227</v>
      </c>
      <c r="D38" s="84">
        <v>0.99</v>
      </c>
      <c r="E38" s="84" t="s">
        <v>249</v>
      </c>
      <c r="F38" s="69">
        <v>40963</v>
      </c>
      <c r="G38" s="69">
        <v>40963</v>
      </c>
      <c r="H38" s="86" t="s">
        <v>270</v>
      </c>
      <c r="I38" s="65">
        <f t="shared" si="9"/>
        <v>7827191.1999999983</v>
      </c>
      <c r="J38" s="17">
        <f t="shared" si="10"/>
        <v>1447140.9901619998</v>
      </c>
      <c r="K38" s="18">
        <f t="shared" si="2"/>
        <v>0.18488637279769021</v>
      </c>
      <c r="L38" s="19">
        <f t="shared" si="11"/>
        <v>1084464.7789110001</v>
      </c>
      <c r="M38" s="127">
        <v>676125.60000000068</v>
      </c>
      <c r="N38" s="128">
        <v>98159.91460800005</v>
      </c>
      <c r="O38" s="129">
        <v>59859.39872099999</v>
      </c>
      <c r="P38" s="127">
        <v>622291.09999999928</v>
      </c>
      <c r="Q38" s="128">
        <v>90344.221898000033</v>
      </c>
      <c r="R38" s="129">
        <v>60902.318593000047</v>
      </c>
      <c r="S38" s="127">
        <v>682473.29999999981</v>
      </c>
      <c r="T38" s="128">
        <v>99081.473694000044</v>
      </c>
      <c r="U38" s="129">
        <v>71714.470665999979</v>
      </c>
      <c r="V38" s="127">
        <v>643944.89999999898</v>
      </c>
      <c r="W38" s="128">
        <v>127720.03146600007</v>
      </c>
      <c r="X38" s="129">
        <v>99791.089412000118</v>
      </c>
      <c r="Y38" s="127">
        <v>676454.29999999993</v>
      </c>
      <c r="Z38" s="128">
        <v>134167.94586199991</v>
      </c>
      <c r="AA38" s="129">
        <v>104170.85399800001</v>
      </c>
      <c r="AB38" s="127">
        <v>614048.10000000009</v>
      </c>
      <c r="AC38" s="128">
        <v>121790.30015399987</v>
      </c>
      <c r="AD38" s="129">
        <v>94154.403337999989</v>
      </c>
      <c r="AE38" s="127">
        <v>590987.89999999979</v>
      </c>
      <c r="AF38" s="128">
        <v>117216.54008599995</v>
      </c>
      <c r="AG38" s="129">
        <v>87790.370393000048</v>
      </c>
      <c r="AH38" s="127">
        <v>673638.40000000142</v>
      </c>
      <c r="AI38" s="128">
        <v>133609.44025600009</v>
      </c>
      <c r="AJ38" s="129">
        <v>100294.5040539999</v>
      </c>
      <c r="AK38" s="127">
        <v>654541.39999999967</v>
      </c>
      <c r="AL38" s="128">
        <v>129821.74127599997</v>
      </c>
      <c r="AM38" s="129">
        <v>97750.460029000009</v>
      </c>
      <c r="AN38" s="144">
        <v>665117.50000000012</v>
      </c>
      <c r="AO38" s="143">
        <v>131919.40494999991</v>
      </c>
      <c r="AP38" s="129">
        <v>100498.32862099998</v>
      </c>
      <c r="AQ38" s="144">
        <v>656926.9</v>
      </c>
      <c r="AR38" s="143">
        <v>130294.88129999999</v>
      </c>
      <c r="AS38" s="129">
        <v>100570.5096</v>
      </c>
      <c r="AT38" s="144">
        <v>670641.79999999923</v>
      </c>
      <c r="AU38" s="143">
        <v>133015.09461200002</v>
      </c>
      <c r="AV38" s="129">
        <v>106968.07148600015</v>
      </c>
    </row>
    <row r="39" spans="1:48" x14ac:dyDescent="0.25">
      <c r="A39" s="15">
        <v>35</v>
      </c>
      <c r="B39" s="56" t="s">
        <v>479</v>
      </c>
      <c r="C39" s="51">
        <v>230</v>
      </c>
      <c r="D39" s="84">
        <v>1.998</v>
      </c>
      <c r="E39" s="84" t="s">
        <v>249</v>
      </c>
      <c r="F39" s="69">
        <v>40821</v>
      </c>
      <c r="G39" s="69">
        <v>40821</v>
      </c>
      <c r="H39" s="86" t="s">
        <v>601</v>
      </c>
      <c r="I39" s="65">
        <f t="shared" si="9"/>
        <v>5752031.6439999966</v>
      </c>
      <c r="J39" s="17">
        <f t="shared" si="10"/>
        <v>1090009.9965380006</v>
      </c>
      <c r="K39" s="18">
        <f t="shared" si="2"/>
        <v>0.18950000000000022</v>
      </c>
      <c r="L39" s="19">
        <f t="shared" si="11"/>
        <v>822439.72825759999</v>
      </c>
      <c r="M39" s="127">
        <v>651444.49999999919</v>
      </c>
      <c r="N39" s="128">
        <v>123448.73275000004</v>
      </c>
      <c r="O39" s="129">
        <v>85780.135493400012</v>
      </c>
      <c r="P39" s="127">
        <v>581975.24000000034</v>
      </c>
      <c r="Q39" s="128">
        <v>110284.30797999997</v>
      </c>
      <c r="R39" s="129">
        <v>82568.569697799918</v>
      </c>
      <c r="S39" s="127">
        <v>553445.94000000006</v>
      </c>
      <c r="T39" s="128">
        <v>104878.00562999999</v>
      </c>
      <c r="U39" s="129">
        <v>83165.040866000098</v>
      </c>
      <c r="V39" s="127">
        <v>478289.07999999938</v>
      </c>
      <c r="W39" s="128">
        <v>90635.78066000015</v>
      </c>
      <c r="X39" s="129">
        <v>69965.257774199912</v>
      </c>
      <c r="Y39" s="127">
        <v>387133.48000000016</v>
      </c>
      <c r="Z39" s="128">
        <v>73361.794459999932</v>
      </c>
      <c r="AA39" s="129">
        <v>56247.215199000071</v>
      </c>
      <c r="AB39" s="127">
        <v>337801.08000000007</v>
      </c>
      <c r="AC39" s="128">
        <v>64013.304659999973</v>
      </c>
      <c r="AD39" s="129">
        <v>48633.559194999951</v>
      </c>
      <c r="AE39" s="127">
        <v>599235.89999999944</v>
      </c>
      <c r="AF39" s="128">
        <v>113555.20304999997</v>
      </c>
      <c r="AG39" s="129">
        <v>85083.829860999991</v>
      </c>
      <c r="AH39" s="127">
        <v>298326.48000000027</v>
      </c>
      <c r="AI39" s="128">
        <v>56532.86796000004</v>
      </c>
      <c r="AJ39" s="129">
        <v>41719.665182600023</v>
      </c>
      <c r="AK39" s="127">
        <v>445629.0599999993</v>
      </c>
      <c r="AL39" s="128">
        <v>84446.706870000184</v>
      </c>
      <c r="AM39" s="129">
        <v>62290.516621999959</v>
      </c>
      <c r="AN39" s="144">
        <v>546579.6039999997</v>
      </c>
      <c r="AO39" s="143">
        <v>103576.83495799999</v>
      </c>
      <c r="AP39" s="129">
        <v>77501.551660400059</v>
      </c>
      <c r="AQ39" s="144">
        <v>270721.42</v>
      </c>
      <c r="AR39" s="143">
        <v>51301.709089999997</v>
      </c>
      <c r="AS39" s="129">
        <v>38762.058060000003</v>
      </c>
      <c r="AT39" s="144">
        <v>601449.85999999964</v>
      </c>
      <c r="AU39" s="143">
        <v>113974.74847000011</v>
      </c>
      <c r="AV39" s="129">
        <v>90722.328646200011</v>
      </c>
    </row>
    <row r="40" spans="1:48" x14ac:dyDescent="0.25">
      <c r="A40" s="7">
        <v>36</v>
      </c>
      <c r="B40" s="56" t="s">
        <v>666</v>
      </c>
      <c r="C40" s="51">
        <v>385</v>
      </c>
      <c r="D40" s="74">
        <v>0.5</v>
      </c>
      <c r="E40" s="74" t="s">
        <v>207</v>
      </c>
      <c r="F40" s="76">
        <v>41962</v>
      </c>
      <c r="G40" s="76">
        <v>41962</v>
      </c>
      <c r="H40" s="87" t="s">
        <v>460</v>
      </c>
      <c r="I40" s="65">
        <f t="shared" si="9"/>
        <v>3648708.592399999</v>
      </c>
      <c r="J40" s="17">
        <f t="shared" si="10"/>
        <v>627468.41663402796</v>
      </c>
      <c r="K40" s="18">
        <f t="shared" si="2"/>
        <v>0.17196999999972595</v>
      </c>
      <c r="L40" s="19">
        <f t="shared" si="11"/>
        <v>458538.94734775828</v>
      </c>
      <c r="M40" s="127">
        <v>358835.39999999967</v>
      </c>
      <c r="N40" s="128">
        <v>61708.923738000129</v>
      </c>
      <c r="O40" s="129">
        <v>41414.197185000048</v>
      </c>
      <c r="P40" s="127">
        <v>313271.25000000023</v>
      </c>
      <c r="Q40" s="128">
        <v>53873.256862499962</v>
      </c>
      <c r="R40" s="129">
        <v>39112.240625499966</v>
      </c>
      <c r="S40" s="127">
        <v>348563.5999999998</v>
      </c>
      <c r="T40" s="128">
        <v>59942.482292000015</v>
      </c>
      <c r="U40" s="129">
        <v>45954.342823500068</v>
      </c>
      <c r="V40" s="127">
        <v>330605.89999999956</v>
      </c>
      <c r="W40" s="128">
        <v>56854.296622999951</v>
      </c>
      <c r="X40" s="129">
        <v>42464.740229499999</v>
      </c>
      <c r="Y40" s="127">
        <v>337236.69999999925</v>
      </c>
      <c r="Z40" s="128">
        <v>57994.595298999957</v>
      </c>
      <c r="AA40" s="129">
        <v>43087.973419000016</v>
      </c>
      <c r="AB40" s="127">
        <v>288651.90000000014</v>
      </c>
      <c r="AC40" s="128">
        <v>49639.467242999992</v>
      </c>
      <c r="AD40" s="129">
        <v>36762.599788000007</v>
      </c>
      <c r="AE40" s="127">
        <v>263271.1500000002</v>
      </c>
      <c r="AF40" s="128">
        <v>45274.739665499954</v>
      </c>
      <c r="AG40" s="129">
        <v>32378.346528000024</v>
      </c>
      <c r="AH40" s="127">
        <v>264494.59239999996</v>
      </c>
      <c r="AI40" s="128">
        <v>45485.135055028004</v>
      </c>
      <c r="AJ40" s="129">
        <v>32357.419806258022</v>
      </c>
      <c r="AK40" s="127">
        <v>269194.20000000042</v>
      </c>
      <c r="AL40" s="128">
        <v>46293.326573999984</v>
      </c>
      <c r="AM40" s="129">
        <v>32948.966532500046</v>
      </c>
      <c r="AN40" s="144">
        <v>299903.04999999981</v>
      </c>
      <c r="AO40" s="143">
        <v>51574.327508500028</v>
      </c>
      <c r="AP40" s="129">
        <v>37432.885230500004</v>
      </c>
      <c r="AQ40" s="144">
        <v>285868.3</v>
      </c>
      <c r="AR40" s="143">
        <v>49160.771549999998</v>
      </c>
      <c r="AS40" s="129">
        <v>36277.808060000003</v>
      </c>
      <c r="AT40" s="144">
        <v>288812.5500000001</v>
      </c>
      <c r="AU40" s="143">
        <v>49667.094223499997</v>
      </c>
      <c r="AV40" s="129">
        <v>38347.427120000051</v>
      </c>
    </row>
    <row r="41" spans="1:48" x14ac:dyDescent="0.25">
      <c r="A41" s="7">
        <v>37</v>
      </c>
      <c r="B41" s="56" t="s">
        <v>480</v>
      </c>
      <c r="C41" s="51">
        <v>235</v>
      </c>
      <c r="D41" s="84">
        <v>2.4</v>
      </c>
      <c r="E41" s="84" t="s">
        <v>207</v>
      </c>
      <c r="F41" s="69">
        <v>41172</v>
      </c>
      <c r="G41" s="69">
        <v>41207</v>
      </c>
      <c r="H41" s="86" t="s">
        <v>271</v>
      </c>
      <c r="I41" s="65">
        <f t="shared" si="9"/>
        <v>4043482.5600000015</v>
      </c>
      <c r="J41" s="17">
        <f t="shared" si="10"/>
        <v>596777.59103040001</v>
      </c>
      <c r="K41" s="18">
        <f t="shared" si="2"/>
        <v>0.14758999999999994</v>
      </c>
      <c r="L41" s="19">
        <f t="shared" si="11"/>
        <v>403220.71772159997</v>
      </c>
      <c r="M41" s="127">
        <v>1215202.2399999998</v>
      </c>
      <c r="N41" s="128">
        <v>179351.69860160002</v>
      </c>
      <c r="O41" s="129">
        <v>110819.91845120014</v>
      </c>
      <c r="P41" s="127">
        <v>1058960.9600000007</v>
      </c>
      <c r="Q41" s="128">
        <v>156292.04808639994</v>
      </c>
      <c r="R41" s="129">
        <v>105856.51159519992</v>
      </c>
      <c r="S41" s="127">
        <v>832827.20000000019</v>
      </c>
      <c r="T41" s="128">
        <v>122916.96644800011</v>
      </c>
      <c r="U41" s="129">
        <v>88954.756711999973</v>
      </c>
      <c r="V41" s="127">
        <v>668453.76000000071</v>
      </c>
      <c r="W41" s="128">
        <v>98657.090438400046</v>
      </c>
      <c r="X41" s="129">
        <v>69524.592950399965</v>
      </c>
      <c r="Y41" s="127">
        <v>268038.40000000014</v>
      </c>
      <c r="Z41" s="128">
        <v>39559.78745600002</v>
      </c>
      <c r="AA41" s="129">
        <v>28064.938012799976</v>
      </c>
      <c r="AB41" s="127">
        <v>0</v>
      </c>
      <c r="AC41" s="128">
        <v>0</v>
      </c>
      <c r="AD41" s="129">
        <v>0</v>
      </c>
      <c r="AE41" s="127">
        <v>0</v>
      </c>
      <c r="AF41" s="128">
        <v>0</v>
      </c>
      <c r="AG41" s="129">
        <v>0</v>
      </c>
      <c r="AH41" s="127">
        <v>0</v>
      </c>
      <c r="AI41" s="128">
        <v>0</v>
      </c>
      <c r="AJ41" s="129">
        <v>0</v>
      </c>
      <c r="AK41" s="127">
        <v>0</v>
      </c>
      <c r="AL41" s="128">
        <v>0</v>
      </c>
      <c r="AM41" s="129">
        <v>0</v>
      </c>
      <c r="AN41" s="144">
        <v>0</v>
      </c>
      <c r="AO41" s="143">
        <v>0</v>
      </c>
      <c r="AP41" s="129">
        <v>0</v>
      </c>
      <c r="AQ41" s="144">
        <v>0</v>
      </c>
      <c r="AR41" s="143">
        <v>0</v>
      </c>
      <c r="AS41" s="129">
        <v>0</v>
      </c>
      <c r="AT41" s="144">
        <v>0</v>
      </c>
      <c r="AU41" s="143">
        <v>0</v>
      </c>
      <c r="AV41" s="129">
        <v>0</v>
      </c>
    </row>
    <row r="42" spans="1:48" x14ac:dyDescent="0.25">
      <c r="A42" s="15">
        <v>38</v>
      </c>
      <c r="B42" s="56" t="s">
        <v>33</v>
      </c>
      <c r="C42" s="51">
        <v>241</v>
      </c>
      <c r="D42" s="84">
        <v>0.81499999999999995</v>
      </c>
      <c r="E42" s="84" t="s">
        <v>207</v>
      </c>
      <c r="F42" s="69">
        <v>41344</v>
      </c>
      <c r="G42" s="69">
        <v>41346</v>
      </c>
      <c r="H42" s="86" t="s">
        <v>718</v>
      </c>
      <c r="I42" s="65">
        <f t="shared" si="9"/>
        <v>4436093.8000000007</v>
      </c>
      <c r="J42" s="17">
        <f t="shared" si="10"/>
        <v>741093.83022440027</v>
      </c>
      <c r="K42" s="18">
        <f t="shared" si="2"/>
        <v>0.1670599999991885</v>
      </c>
      <c r="L42" s="19">
        <f t="shared" si="11"/>
        <v>536716.42859499995</v>
      </c>
      <c r="M42" s="147">
        <v>327430.58000000037</v>
      </c>
      <c r="N42" s="145">
        <v>54700.552694800019</v>
      </c>
      <c r="O42" s="146">
        <v>36140.861191599965</v>
      </c>
      <c r="P42" s="147">
        <v>308202.26000000007</v>
      </c>
      <c r="Q42" s="145">
        <v>51488.269555599916</v>
      </c>
      <c r="R42" s="146">
        <v>36949.518958199944</v>
      </c>
      <c r="S42" s="147">
        <v>335802.64</v>
      </c>
      <c r="T42" s="145">
        <v>56099.189038400116</v>
      </c>
      <c r="U42" s="146">
        <v>42658.188922199974</v>
      </c>
      <c r="V42" s="147">
        <v>312365.73999999982</v>
      </c>
      <c r="W42" s="145">
        <v>52183.820524399991</v>
      </c>
      <c r="X42" s="146">
        <v>38604.940752400005</v>
      </c>
      <c r="Y42" s="147">
        <v>385130.12000000029</v>
      </c>
      <c r="Z42" s="145">
        <v>64339.837847200033</v>
      </c>
      <c r="AA42" s="146">
        <v>47292.07777779999</v>
      </c>
      <c r="AB42" s="147">
        <v>389204.3600000001</v>
      </c>
      <c r="AC42" s="145">
        <v>65020.48038160002</v>
      </c>
      <c r="AD42" s="146">
        <v>47795.31248680003</v>
      </c>
      <c r="AE42" s="147">
        <v>383203.20000000019</v>
      </c>
      <c r="AF42" s="145">
        <v>64017.926592000025</v>
      </c>
      <c r="AG42" s="146">
        <v>45425.835388400032</v>
      </c>
      <c r="AH42" s="147">
        <v>348857.85999999993</v>
      </c>
      <c r="AI42" s="145">
        <v>58280.194091600046</v>
      </c>
      <c r="AJ42" s="146">
        <v>40991.042433000017</v>
      </c>
      <c r="AK42" s="147">
        <v>378418.05999999982</v>
      </c>
      <c r="AL42" s="145">
        <v>63218.521103600055</v>
      </c>
      <c r="AM42" s="146">
        <v>44432.800984800051</v>
      </c>
      <c r="AN42" s="144">
        <v>365618.38000000064</v>
      </c>
      <c r="AO42" s="143">
        <v>61080.206562799962</v>
      </c>
      <c r="AP42" s="129">
        <v>43770.77598660002</v>
      </c>
      <c r="AQ42" s="144">
        <v>421540.06</v>
      </c>
      <c r="AR42" s="143">
        <v>70422.48242</v>
      </c>
      <c r="AS42" s="129">
        <v>51347.784849999996</v>
      </c>
      <c r="AT42" s="144">
        <v>480320.53999999992</v>
      </c>
      <c r="AU42" s="143">
        <v>80242.349412400072</v>
      </c>
      <c r="AV42" s="129">
        <v>61307.288863199959</v>
      </c>
    </row>
    <row r="43" spans="1:48" x14ac:dyDescent="0.25">
      <c r="A43" s="7">
        <v>39</v>
      </c>
      <c r="B43" s="57" t="s">
        <v>34</v>
      </c>
      <c r="C43" s="124">
        <v>244</v>
      </c>
      <c r="D43" s="84">
        <v>1.998</v>
      </c>
      <c r="E43" s="84" t="s">
        <v>249</v>
      </c>
      <c r="F43" s="69">
        <v>40673</v>
      </c>
      <c r="G43" s="69">
        <v>40673</v>
      </c>
      <c r="H43" s="86" t="s">
        <v>272</v>
      </c>
      <c r="I43" s="65">
        <f t="shared" si="9"/>
        <v>9690078.7000000011</v>
      </c>
      <c r="J43" s="17">
        <f t="shared" si="10"/>
        <v>1836269.91365</v>
      </c>
      <c r="K43" s="18">
        <f t="shared" si="2"/>
        <v>0.18949999999999997</v>
      </c>
      <c r="L43" s="19">
        <f t="shared" si="11"/>
        <v>1389148.6250684997</v>
      </c>
      <c r="M43" s="127">
        <v>1193241.9000000008</v>
      </c>
      <c r="N43" s="128">
        <v>226119.3400499998</v>
      </c>
      <c r="O43" s="129">
        <v>158196.2124079999</v>
      </c>
      <c r="P43" s="127">
        <v>1041618.5000000005</v>
      </c>
      <c r="Q43" s="128">
        <v>197386.70574999976</v>
      </c>
      <c r="R43" s="129">
        <v>147904.95696199991</v>
      </c>
      <c r="S43" s="127">
        <v>1114551.3000000007</v>
      </c>
      <c r="T43" s="128">
        <v>211207.47135000041</v>
      </c>
      <c r="U43" s="129">
        <v>166529.7553639999</v>
      </c>
      <c r="V43" s="127">
        <v>899907.29999999981</v>
      </c>
      <c r="W43" s="128">
        <v>170532.43335000006</v>
      </c>
      <c r="X43" s="129">
        <v>131341.82834599988</v>
      </c>
      <c r="Y43" s="127">
        <v>796671.09999999986</v>
      </c>
      <c r="Z43" s="128">
        <v>150969.17344999991</v>
      </c>
      <c r="AA43" s="129">
        <v>115770.42576700012</v>
      </c>
      <c r="AB43" s="127">
        <v>729932.90000000084</v>
      </c>
      <c r="AC43" s="128">
        <v>138322.28454999984</v>
      </c>
      <c r="AD43" s="129">
        <v>105292.97782000012</v>
      </c>
      <c r="AE43" s="127">
        <v>579626.79999999912</v>
      </c>
      <c r="AF43" s="128">
        <v>109839.27860000002</v>
      </c>
      <c r="AG43" s="129">
        <v>82838.625905000052</v>
      </c>
      <c r="AH43" s="127">
        <v>446864.69999999966</v>
      </c>
      <c r="AI43" s="128">
        <v>84680.860649999973</v>
      </c>
      <c r="AJ43" s="129">
        <v>62673.848603999933</v>
      </c>
      <c r="AK43" s="127">
        <v>469953.80000000051</v>
      </c>
      <c r="AL43" s="128">
        <v>89056.245100000058</v>
      </c>
      <c r="AM43" s="129">
        <v>66143.270844000028</v>
      </c>
      <c r="AN43" s="144">
        <v>679394.50000000012</v>
      </c>
      <c r="AO43" s="143">
        <v>128745.25775000002</v>
      </c>
      <c r="AP43" s="129">
        <v>96464.825533500043</v>
      </c>
      <c r="AQ43" s="144">
        <v>852618</v>
      </c>
      <c r="AR43" s="143">
        <v>161571.111</v>
      </c>
      <c r="AS43" s="129">
        <v>122778.5799</v>
      </c>
      <c r="AT43" s="144">
        <v>885697.90000000119</v>
      </c>
      <c r="AU43" s="143">
        <v>167839.75205000004</v>
      </c>
      <c r="AV43" s="129">
        <v>133213.31761499995</v>
      </c>
    </row>
    <row r="44" spans="1:48" x14ac:dyDescent="0.25">
      <c r="A44" s="7">
        <v>40</v>
      </c>
      <c r="B44" s="56" t="s">
        <v>35</v>
      </c>
      <c r="C44" s="51">
        <v>251</v>
      </c>
      <c r="D44" s="84">
        <v>0.998</v>
      </c>
      <c r="E44" s="84" t="s">
        <v>249</v>
      </c>
      <c r="F44" s="69">
        <v>40739</v>
      </c>
      <c r="G44" s="69">
        <v>40739</v>
      </c>
      <c r="H44" s="86" t="s">
        <v>461</v>
      </c>
      <c r="I44" s="65">
        <f t="shared" si="9"/>
        <v>7687476.1680000005</v>
      </c>
      <c r="J44" s="17">
        <f t="shared" si="10"/>
        <v>1480531.0351863201</v>
      </c>
      <c r="K44" s="18">
        <f t="shared" si="2"/>
        <v>0.19258999999885529</v>
      </c>
      <c r="L44" s="19">
        <f t="shared" si="11"/>
        <v>1126093.7946888038</v>
      </c>
      <c r="M44" s="127">
        <v>675344.39999999967</v>
      </c>
      <c r="N44" s="128">
        <v>130064.57799599991</v>
      </c>
      <c r="O44" s="129">
        <v>91828.288852200014</v>
      </c>
      <c r="P44" s="127">
        <v>608936.87999999954</v>
      </c>
      <c r="Q44" s="128">
        <v>117275.15371920011</v>
      </c>
      <c r="R44" s="129">
        <v>88503.632929199957</v>
      </c>
      <c r="S44" s="127">
        <v>645758.51999999944</v>
      </c>
      <c r="T44" s="128">
        <v>124366.63336680007</v>
      </c>
      <c r="U44" s="129">
        <v>98618.802742199943</v>
      </c>
      <c r="V44" s="127">
        <v>664344.71999999962</v>
      </c>
      <c r="W44" s="128">
        <v>127946.14962480009</v>
      </c>
      <c r="X44" s="129">
        <v>99060.709090799952</v>
      </c>
      <c r="Y44" s="127">
        <v>703155.54000000015</v>
      </c>
      <c r="Z44" s="128">
        <v>135420.7254485999</v>
      </c>
      <c r="AA44" s="129">
        <v>104410.26530999989</v>
      </c>
      <c r="AB44" s="127">
        <v>654718.92000000004</v>
      </c>
      <c r="AC44" s="128">
        <v>126092.31680279996</v>
      </c>
      <c r="AD44" s="129">
        <v>97122.312416399975</v>
      </c>
      <c r="AE44" s="127">
        <v>629372.3200000003</v>
      </c>
      <c r="AF44" s="128">
        <v>121210.81510880009</v>
      </c>
      <c r="AG44" s="129">
        <v>90704.099457744131</v>
      </c>
      <c r="AH44" s="127">
        <v>642000.7279999993</v>
      </c>
      <c r="AI44" s="128">
        <v>123642.92020551999</v>
      </c>
      <c r="AJ44" s="129">
        <v>92090.969299659992</v>
      </c>
      <c r="AK44" s="127">
        <v>630186.54000000085</v>
      </c>
      <c r="AL44" s="128">
        <v>121367.62573860011</v>
      </c>
      <c r="AM44" s="129">
        <v>90856.359584400023</v>
      </c>
      <c r="AN44" s="144">
        <v>631039.08000000054</v>
      </c>
      <c r="AO44" s="143">
        <v>121531.81641720013</v>
      </c>
      <c r="AP44" s="129">
        <v>91652.16929220008</v>
      </c>
      <c r="AQ44" s="144">
        <v>567892.31999999995</v>
      </c>
      <c r="AR44" s="143">
        <v>109370.38189999999</v>
      </c>
      <c r="AS44" s="129">
        <v>83609.941560000007</v>
      </c>
      <c r="AT44" s="144">
        <v>634726.19999999995</v>
      </c>
      <c r="AU44" s="143">
        <v>122241.918858</v>
      </c>
      <c r="AV44" s="129">
        <v>97636.244154000058</v>
      </c>
    </row>
    <row r="45" spans="1:48" x14ac:dyDescent="0.25">
      <c r="A45" s="15">
        <v>41</v>
      </c>
      <c r="B45" s="56" t="s">
        <v>632</v>
      </c>
      <c r="C45" s="51">
        <v>261</v>
      </c>
      <c r="D45" s="84">
        <v>0.8</v>
      </c>
      <c r="E45" s="84" t="s">
        <v>249</v>
      </c>
      <c r="F45" s="69">
        <v>41185</v>
      </c>
      <c r="G45" s="69">
        <v>41185</v>
      </c>
      <c r="H45" s="86" t="s">
        <v>273</v>
      </c>
      <c r="I45" s="65">
        <f t="shared" si="9"/>
        <v>4162883.9600000004</v>
      </c>
      <c r="J45" s="17">
        <f t="shared" si="10"/>
        <v>838987.63329440006</v>
      </c>
      <c r="K45" s="18">
        <f t="shared" si="2"/>
        <v>0.20153999999903913</v>
      </c>
      <c r="L45" s="19">
        <f t="shared" si="11"/>
        <v>648932.33717159997</v>
      </c>
      <c r="M45" s="127">
        <v>392500.20000000019</v>
      </c>
      <c r="N45" s="128">
        <v>79104.490308000022</v>
      </c>
      <c r="O45" s="129">
        <v>56784.458164399948</v>
      </c>
      <c r="P45" s="127">
        <v>348036.07999999978</v>
      </c>
      <c r="Q45" s="128">
        <v>70143.19156320006</v>
      </c>
      <c r="R45" s="129">
        <v>53669.257220199928</v>
      </c>
      <c r="S45" s="127">
        <v>376707.36000000016</v>
      </c>
      <c r="T45" s="128">
        <v>75921.601334399995</v>
      </c>
      <c r="U45" s="129">
        <v>60774.2387408</v>
      </c>
      <c r="V45" s="127">
        <v>394537.70000000071</v>
      </c>
      <c r="W45" s="128">
        <v>79515.128058000002</v>
      </c>
      <c r="X45" s="129">
        <v>62097.016016200032</v>
      </c>
      <c r="Y45" s="127">
        <v>346635.24000000005</v>
      </c>
      <c r="Z45" s="128">
        <v>69860.866269599923</v>
      </c>
      <c r="AA45" s="129">
        <v>54503.76348899999</v>
      </c>
      <c r="AB45" s="127">
        <v>306155.19999999995</v>
      </c>
      <c r="AC45" s="128">
        <v>61702.519008000003</v>
      </c>
      <c r="AD45" s="129">
        <v>48011.074217199981</v>
      </c>
      <c r="AE45" s="127">
        <v>0</v>
      </c>
      <c r="AF45" s="128">
        <v>0</v>
      </c>
      <c r="AG45" s="129">
        <v>0</v>
      </c>
      <c r="AH45" s="127">
        <v>303348.44000000012</v>
      </c>
      <c r="AI45" s="128">
        <v>61136.844597600044</v>
      </c>
      <c r="AJ45" s="129">
        <v>46357.271380599981</v>
      </c>
      <c r="AK45" s="127">
        <v>332977.6999999999</v>
      </c>
      <c r="AL45" s="128">
        <v>67108.325658000016</v>
      </c>
      <c r="AM45" s="129">
        <v>50926.109412200036</v>
      </c>
      <c r="AN45" s="144">
        <v>395473.20000000036</v>
      </c>
      <c r="AO45" s="143">
        <v>79703.668727999961</v>
      </c>
      <c r="AP45" s="129">
        <v>61248.34652639999</v>
      </c>
      <c r="AQ45" s="144">
        <v>484448.1</v>
      </c>
      <c r="AR45" s="143">
        <v>97635.670069999993</v>
      </c>
      <c r="AS45" s="129">
        <v>75975.219809999995</v>
      </c>
      <c r="AT45" s="144">
        <v>482064.73999999987</v>
      </c>
      <c r="AU45" s="143">
        <v>97155.327699600006</v>
      </c>
      <c r="AV45" s="129">
        <v>78585.582194600007</v>
      </c>
    </row>
    <row r="46" spans="1:48" x14ac:dyDescent="0.25">
      <c r="A46" s="7">
        <v>42</v>
      </c>
      <c r="B46" s="56" t="s">
        <v>481</v>
      </c>
      <c r="C46" s="51">
        <v>266</v>
      </c>
      <c r="D46" s="84">
        <v>0.499</v>
      </c>
      <c r="E46" s="84" t="s">
        <v>207</v>
      </c>
      <c r="F46" s="69">
        <v>41337</v>
      </c>
      <c r="G46" s="69">
        <v>41347</v>
      </c>
      <c r="H46" s="86" t="s">
        <v>274</v>
      </c>
      <c r="I46" s="65">
        <f t="shared" si="9"/>
        <v>3774504.3000000012</v>
      </c>
      <c r="J46" s="17">
        <f t="shared" si="10"/>
        <v>611275.65094899992</v>
      </c>
      <c r="K46" s="18">
        <f t="shared" si="2"/>
        <v>0.16194859042788737</v>
      </c>
      <c r="L46" s="19">
        <f t="shared" si="11"/>
        <v>436842.65398099984</v>
      </c>
      <c r="M46" s="127">
        <v>350511.90000000037</v>
      </c>
      <c r="N46" s="128">
        <v>60277.531442999963</v>
      </c>
      <c r="O46" s="129">
        <v>40484.368445</v>
      </c>
      <c r="P46" s="127">
        <v>319621.39999999979</v>
      </c>
      <c r="Q46" s="128">
        <v>54965.292157999938</v>
      </c>
      <c r="R46" s="129">
        <v>39882.614888000004</v>
      </c>
      <c r="S46" s="127">
        <v>316115</v>
      </c>
      <c r="T46" s="128">
        <v>54362.296550000014</v>
      </c>
      <c r="U46" s="129">
        <v>41850.103036000015</v>
      </c>
      <c r="V46" s="127">
        <v>331803.30000000016</v>
      </c>
      <c r="W46" s="128">
        <v>57060.213501000013</v>
      </c>
      <c r="X46" s="129">
        <v>42718.069109999968</v>
      </c>
      <c r="Y46" s="127">
        <v>350553.2999999997</v>
      </c>
      <c r="Z46" s="128">
        <v>60284.651000999984</v>
      </c>
      <c r="AA46" s="129">
        <v>44830.290437999996</v>
      </c>
      <c r="AB46" s="127">
        <v>274248.60000000021</v>
      </c>
      <c r="AC46" s="128">
        <v>34758.267563999994</v>
      </c>
      <c r="AD46" s="129">
        <v>22484.198084999989</v>
      </c>
      <c r="AE46" s="127">
        <v>282620.70000000013</v>
      </c>
      <c r="AF46" s="128">
        <v>35819.347517999988</v>
      </c>
      <c r="AG46" s="129">
        <v>21901.930444999998</v>
      </c>
      <c r="AH46" s="127">
        <v>279430.80000000005</v>
      </c>
      <c r="AI46" s="128">
        <v>35415.059592000005</v>
      </c>
      <c r="AJ46" s="129">
        <v>21488.606412999972</v>
      </c>
      <c r="AK46" s="127">
        <v>313344.09999999992</v>
      </c>
      <c r="AL46" s="128">
        <v>53885.784876999998</v>
      </c>
      <c r="AM46" s="129">
        <v>38695.598837999998</v>
      </c>
      <c r="AN46" s="144">
        <v>329795.80000000057</v>
      </c>
      <c r="AO46" s="143">
        <v>56714.983726000079</v>
      </c>
      <c r="AP46" s="129">
        <v>41147.973531999996</v>
      </c>
      <c r="AQ46" s="144">
        <v>303662.7</v>
      </c>
      <c r="AR46" s="143">
        <v>52220.874519999998</v>
      </c>
      <c r="AS46" s="129">
        <v>38436.327879999997</v>
      </c>
      <c r="AT46" s="144">
        <v>322796.70000000007</v>
      </c>
      <c r="AU46" s="143">
        <v>55511.348498999949</v>
      </c>
      <c r="AV46" s="129">
        <v>42922.572870999953</v>
      </c>
    </row>
    <row r="47" spans="1:48" x14ac:dyDescent="0.25">
      <c r="A47" s="7">
        <v>43</v>
      </c>
      <c r="B47" s="56" t="s">
        <v>36</v>
      </c>
      <c r="C47" s="51">
        <v>276</v>
      </c>
      <c r="D47" s="84">
        <v>0.221</v>
      </c>
      <c r="E47" s="84" t="s">
        <v>207</v>
      </c>
      <c r="F47" s="69">
        <v>41533</v>
      </c>
      <c r="G47" s="69">
        <v>41561</v>
      </c>
      <c r="H47" s="86" t="s">
        <v>462</v>
      </c>
      <c r="I47" s="65">
        <f t="shared" si="9"/>
        <v>1021073.1439999999</v>
      </c>
      <c r="J47" s="17">
        <f t="shared" si="10"/>
        <v>182863.98935789001</v>
      </c>
      <c r="K47" s="18">
        <f t="shared" si="2"/>
        <v>0.17908999999895212</v>
      </c>
      <c r="L47" s="19">
        <f t="shared" si="11"/>
        <v>135860.34750433499</v>
      </c>
      <c r="M47" s="127">
        <v>85706.47700000013</v>
      </c>
      <c r="N47" s="128">
        <v>15349.172965930002</v>
      </c>
      <c r="O47" s="129">
        <v>10497.93289985</v>
      </c>
      <c r="P47" s="127">
        <v>87666.22799999993</v>
      </c>
      <c r="Q47" s="128">
        <v>15700.144772519998</v>
      </c>
      <c r="R47" s="129">
        <v>11627.298628460005</v>
      </c>
      <c r="S47" s="127">
        <v>108346.46699999989</v>
      </c>
      <c r="T47" s="128">
        <v>19403.768775030007</v>
      </c>
      <c r="U47" s="129">
        <v>15049.237081700012</v>
      </c>
      <c r="V47" s="127">
        <v>101574.16199999985</v>
      </c>
      <c r="W47" s="128">
        <v>18190.916672580013</v>
      </c>
      <c r="X47" s="129">
        <v>13747.453444640012</v>
      </c>
      <c r="Y47" s="127">
        <v>107229.93400000001</v>
      </c>
      <c r="Z47" s="128">
        <v>19203.80888005998</v>
      </c>
      <c r="AA47" s="129">
        <v>14442.664168019985</v>
      </c>
      <c r="AB47" s="127">
        <v>99740.201000000045</v>
      </c>
      <c r="AC47" s="128">
        <v>17862.472597090014</v>
      </c>
      <c r="AD47" s="129">
        <v>13434.496427159975</v>
      </c>
      <c r="AE47" s="127">
        <v>70792.151000000027</v>
      </c>
      <c r="AF47" s="128">
        <v>12678.166322589994</v>
      </c>
      <c r="AG47" s="129">
        <v>9210.1204854799944</v>
      </c>
      <c r="AH47" s="127">
        <v>75246.13199999994</v>
      </c>
      <c r="AI47" s="128">
        <v>13475.829779880003</v>
      </c>
      <c r="AJ47" s="129">
        <v>9761.4032812200003</v>
      </c>
      <c r="AK47" s="127">
        <v>80706.23699999995</v>
      </c>
      <c r="AL47" s="128">
        <v>14453.679984330005</v>
      </c>
      <c r="AM47" s="129">
        <v>10485.485597880001</v>
      </c>
      <c r="AN47" s="144">
        <v>63340.759000000078</v>
      </c>
      <c r="AO47" s="143">
        <v>11343.69652930998</v>
      </c>
      <c r="AP47" s="129">
        <v>8305.9339334550059</v>
      </c>
      <c r="AQ47" s="144">
        <v>63527.822999999997</v>
      </c>
      <c r="AR47" s="143">
        <v>11377.197819999999</v>
      </c>
      <c r="AS47" s="129">
        <v>8490.0163979999998</v>
      </c>
      <c r="AT47" s="144">
        <v>77196.573000000033</v>
      </c>
      <c r="AU47" s="143">
        <v>13825.134258570008</v>
      </c>
      <c r="AV47" s="129">
        <v>10808.305158470006</v>
      </c>
    </row>
    <row r="48" spans="1:48" x14ac:dyDescent="0.25">
      <c r="A48" s="15">
        <v>44</v>
      </c>
      <c r="B48" s="56" t="s">
        <v>671</v>
      </c>
      <c r="C48" s="51">
        <v>41</v>
      </c>
      <c r="D48" s="84">
        <v>0.26</v>
      </c>
      <c r="E48" s="84" t="s">
        <v>249</v>
      </c>
      <c r="F48" s="69">
        <v>39756</v>
      </c>
      <c r="G48" s="69">
        <v>39783</v>
      </c>
      <c r="H48" s="86" t="s">
        <v>719</v>
      </c>
      <c r="I48" s="65">
        <f t="shared" si="9"/>
        <v>1070751.8700000001</v>
      </c>
      <c r="J48" s="17">
        <f t="shared" si="10"/>
        <v>182134.89308220005</v>
      </c>
      <c r="K48" s="18">
        <f t="shared" si="2"/>
        <v>0.1700999999955172</v>
      </c>
      <c r="L48" s="19">
        <f t="shared" si="11"/>
        <v>130945.58084429801</v>
      </c>
      <c r="M48" s="127">
        <v>143862.01080000005</v>
      </c>
      <c r="N48" s="128">
        <v>24470.928037080001</v>
      </c>
      <c r="O48" s="129">
        <v>16260.604006224006</v>
      </c>
      <c r="P48" s="127">
        <v>98724.603599999988</v>
      </c>
      <c r="Q48" s="128">
        <v>16793.055072359992</v>
      </c>
      <c r="R48" s="129">
        <v>12012.766113455997</v>
      </c>
      <c r="S48" s="127">
        <v>98630.797199999884</v>
      </c>
      <c r="T48" s="128">
        <v>16777.098603719995</v>
      </c>
      <c r="U48" s="129">
        <v>12799.467225408003</v>
      </c>
      <c r="V48" s="127">
        <v>76955.346000000092</v>
      </c>
      <c r="W48" s="128">
        <v>13090.104354600011</v>
      </c>
      <c r="X48" s="129">
        <v>9772.3085126159949</v>
      </c>
      <c r="Y48" s="127">
        <v>0</v>
      </c>
      <c r="Z48" s="128">
        <v>0</v>
      </c>
      <c r="AA48" s="129">
        <v>0</v>
      </c>
      <c r="AB48" s="127">
        <v>0</v>
      </c>
      <c r="AC48" s="128">
        <v>0</v>
      </c>
      <c r="AD48" s="129">
        <v>0</v>
      </c>
      <c r="AE48" s="127">
        <v>49407.197999999982</v>
      </c>
      <c r="AF48" s="128">
        <v>8404.1643797999968</v>
      </c>
      <c r="AG48" s="129">
        <v>5688.9880424159956</v>
      </c>
      <c r="AH48" s="127">
        <v>126733.42440000005</v>
      </c>
      <c r="AI48" s="128">
        <v>21557.355490440023</v>
      </c>
      <c r="AJ48" s="129">
        <v>15201.269009676014</v>
      </c>
      <c r="AK48" s="127">
        <v>144933.09479999996</v>
      </c>
      <c r="AL48" s="128">
        <v>24653.11942548001</v>
      </c>
      <c r="AM48" s="129">
        <v>17525.519194884</v>
      </c>
      <c r="AN48" s="144">
        <v>119518.93200000003</v>
      </c>
      <c r="AO48" s="143">
        <v>20330.170333200029</v>
      </c>
      <c r="AP48" s="129">
        <v>14620.815178253984</v>
      </c>
      <c r="AQ48" s="144">
        <v>113076.648</v>
      </c>
      <c r="AR48" s="143">
        <v>19234.337820000001</v>
      </c>
      <c r="AS48" s="129">
        <v>14096.799849999999</v>
      </c>
      <c r="AT48" s="144">
        <v>98909.815199999983</v>
      </c>
      <c r="AU48" s="143">
        <v>16824.55956551999</v>
      </c>
      <c r="AV48" s="129">
        <v>12967.04371136402</v>
      </c>
    </row>
    <row r="49" spans="1:48" x14ac:dyDescent="0.25">
      <c r="A49" s="7">
        <v>45</v>
      </c>
      <c r="B49" s="56" t="s">
        <v>651</v>
      </c>
      <c r="C49" s="51">
        <v>367</v>
      </c>
      <c r="D49" s="84">
        <v>0.98</v>
      </c>
      <c r="E49" s="84" t="s">
        <v>207</v>
      </c>
      <c r="F49" s="69">
        <v>41486</v>
      </c>
      <c r="G49" s="69">
        <v>41486</v>
      </c>
      <c r="H49" s="86" t="s">
        <v>275</v>
      </c>
      <c r="I49" s="65">
        <f t="shared" si="9"/>
        <v>7613406.719999996</v>
      </c>
      <c r="J49" s="17">
        <f t="shared" si="10"/>
        <v>1271895.7266447984</v>
      </c>
      <c r="K49" s="18">
        <f t="shared" si="2"/>
        <v>0.16706000000021004</v>
      </c>
      <c r="L49" s="19">
        <f t="shared" si="11"/>
        <v>921605.28582199977</v>
      </c>
      <c r="M49" s="127">
        <v>493289.87999999977</v>
      </c>
      <c r="N49" s="128">
        <v>82409.007352799861</v>
      </c>
      <c r="O49" s="129">
        <v>54008.456186399948</v>
      </c>
      <c r="P49" s="127">
        <v>565431.24000000011</v>
      </c>
      <c r="Q49" s="128">
        <v>94460.942954399958</v>
      </c>
      <c r="R49" s="129">
        <v>67897.203530400016</v>
      </c>
      <c r="S49" s="127">
        <v>677659.67999999924</v>
      </c>
      <c r="T49" s="128">
        <v>113209.82614080001</v>
      </c>
      <c r="U49" s="129">
        <v>86149.292297999942</v>
      </c>
      <c r="V49" s="127">
        <v>661066.20000000135</v>
      </c>
      <c r="W49" s="128">
        <v>110437.71937199982</v>
      </c>
      <c r="X49" s="129">
        <v>81748.967462399902</v>
      </c>
      <c r="Y49" s="127">
        <v>687645.24000000034</v>
      </c>
      <c r="Z49" s="128">
        <v>114878.01379439935</v>
      </c>
      <c r="AA49" s="129">
        <v>84439.168435200001</v>
      </c>
      <c r="AB49" s="127">
        <v>673463.51999999885</v>
      </c>
      <c r="AC49" s="128">
        <v>112508.81565119981</v>
      </c>
      <c r="AD49" s="129">
        <v>82379.502100800033</v>
      </c>
      <c r="AE49" s="127">
        <v>664343.87999999814</v>
      </c>
      <c r="AF49" s="128">
        <v>110985.28859279999</v>
      </c>
      <c r="AG49" s="129">
        <v>78604.698770399918</v>
      </c>
      <c r="AH49" s="127">
        <v>669844.68000000098</v>
      </c>
      <c r="AI49" s="128">
        <v>111904.25224079988</v>
      </c>
      <c r="AJ49" s="129">
        <v>78761.222035200029</v>
      </c>
      <c r="AK49" s="127">
        <v>629606.75999999943</v>
      </c>
      <c r="AL49" s="128">
        <v>105182.10532559991</v>
      </c>
      <c r="AM49" s="129">
        <v>74559.678710399981</v>
      </c>
      <c r="AN49" s="144">
        <v>661733.63999999897</v>
      </c>
      <c r="AO49" s="143">
        <v>110549.22189839996</v>
      </c>
      <c r="AP49" s="129">
        <v>79287.556485599969</v>
      </c>
      <c r="AQ49" s="144">
        <v>589421.64</v>
      </c>
      <c r="AR49" s="143">
        <v>98468.779179999998</v>
      </c>
      <c r="AS49" s="129">
        <v>71769.058099999995</v>
      </c>
      <c r="AT49" s="144">
        <v>639900.35999999964</v>
      </c>
      <c r="AU49" s="143">
        <v>106901.75414159989</v>
      </c>
      <c r="AV49" s="129">
        <v>82000.481707199942</v>
      </c>
    </row>
    <row r="50" spans="1:48" x14ac:dyDescent="0.25">
      <c r="A50" s="7">
        <v>46</v>
      </c>
      <c r="B50" s="56" t="s">
        <v>527</v>
      </c>
      <c r="C50" s="51">
        <v>289</v>
      </c>
      <c r="D50" s="84">
        <v>1.998</v>
      </c>
      <c r="E50" s="84" t="s">
        <v>207</v>
      </c>
      <c r="F50" s="69">
        <v>40821</v>
      </c>
      <c r="G50" s="69">
        <v>41640</v>
      </c>
      <c r="H50" s="86" t="s">
        <v>601</v>
      </c>
      <c r="I50" s="65">
        <f t="shared" si="9"/>
        <v>0</v>
      </c>
      <c r="J50" s="17">
        <f t="shared" si="10"/>
        <v>0</v>
      </c>
      <c r="K50" s="18" t="e">
        <f t="shared" ref="K50" si="12">J50/I50</f>
        <v>#DIV/0!</v>
      </c>
      <c r="L50" s="19">
        <f t="shared" si="11"/>
        <v>0</v>
      </c>
      <c r="M50" s="127">
        <v>0</v>
      </c>
      <c r="N50" s="128">
        <v>0</v>
      </c>
      <c r="O50" s="129">
        <v>0</v>
      </c>
      <c r="P50" s="127">
        <v>0</v>
      </c>
      <c r="Q50" s="128">
        <v>0</v>
      </c>
      <c r="R50" s="129">
        <v>0</v>
      </c>
      <c r="S50" s="127">
        <v>0</v>
      </c>
      <c r="T50" s="128">
        <v>0</v>
      </c>
      <c r="U50" s="129">
        <v>0</v>
      </c>
      <c r="V50" s="127">
        <v>0</v>
      </c>
      <c r="W50" s="128">
        <v>0</v>
      </c>
      <c r="X50" s="129">
        <v>0</v>
      </c>
      <c r="Y50" s="127">
        <v>0</v>
      </c>
      <c r="Z50" s="128">
        <v>0</v>
      </c>
      <c r="AA50" s="129">
        <v>0</v>
      </c>
      <c r="AB50" s="127">
        <v>0</v>
      </c>
      <c r="AC50" s="128">
        <v>0</v>
      </c>
      <c r="AD50" s="129">
        <v>0</v>
      </c>
      <c r="AE50" s="127">
        <v>0</v>
      </c>
      <c r="AF50" s="128">
        <v>0</v>
      </c>
      <c r="AG50" s="129">
        <v>0</v>
      </c>
      <c r="AH50" s="127">
        <v>0</v>
      </c>
      <c r="AI50" s="128">
        <v>0</v>
      </c>
      <c r="AJ50" s="129">
        <v>0</v>
      </c>
      <c r="AK50" s="127">
        <v>0</v>
      </c>
      <c r="AL50" s="128">
        <v>0</v>
      </c>
      <c r="AM50" s="129">
        <v>0</v>
      </c>
      <c r="AN50" s="127">
        <v>0</v>
      </c>
      <c r="AO50" s="128">
        <v>0</v>
      </c>
      <c r="AP50" s="129">
        <v>0</v>
      </c>
      <c r="AQ50" s="127">
        <v>0</v>
      </c>
      <c r="AR50" s="128">
        <v>0</v>
      </c>
      <c r="AS50" s="129">
        <v>0</v>
      </c>
      <c r="AT50" s="127">
        <v>0</v>
      </c>
      <c r="AU50" s="128">
        <v>0</v>
      </c>
      <c r="AV50" s="129">
        <v>0</v>
      </c>
    </row>
    <row r="51" spans="1:48" x14ac:dyDescent="0.25">
      <c r="A51" s="15">
        <v>47</v>
      </c>
      <c r="B51" s="56" t="s">
        <v>37</v>
      </c>
      <c r="C51" s="51">
        <v>25</v>
      </c>
      <c r="D51" s="84">
        <v>0.95</v>
      </c>
      <c r="E51" s="84" t="s">
        <v>249</v>
      </c>
      <c r="F51" s="69">
        <v>40854</v>
      </c>
      <c r="G51" s="69">
        <v>40854</v>
      </c>
      <c r="H51" s="86" t="s">
        <v>276</v>
      </c>
      <c r="I51" s="65">
        <f t="shared" si="9"/>
        <v>7600000</v>
      </c>
      <c r="J51" s="17">
        <f t="shared" si="10"/>
        <v>1296975.26315</v>
      </c>
      <c r="K51" s="18">
        <f t="shared" si="2"/>
        <v>0.17065463988815791</v>
      </c>
      <c r="L51" s="19">
        <f t="shared" si="11"/>
        <v>947223.10784499999</v>
      </c>
      <c r="M51" s="127">
        <v>492275</v>
      </c>
      <c r="N51" s="128">
        <v>79379.343749999956</v>
      </c>
      <c r="O51" s="129">
        <v>51604.271444999955</v>
      </c>
      <c r="P51" s="127">
        <v>582558</v>
      </c>
      <c r="Q51" s="128">
        <v>93937.477499999979</v>
      </c>
      <c r="R51" s="129">
        <v>66490.571525000079</v>
      </c>
      <c r="S51" s="127">
        <v>679536.5</v>
      </c>
      <c r="T51" s="128">
        <v>109575.26062500013</v>
      </c>
      <c r="U51" s="129">
        <v>82350.049075000017</v>
      </c>
      <c r="V51" s="127">
        <v>646240.5</v>
      </c>
      <c r="W51" s="128">
        <v>104206.28062500009</v>
      </c>
      <c r="X51" s="129">
        <v>76100.323185000001</v>
      </c>
      <c r="Y51" s="127">
        <v>675560</v>
      </c>
      <c r="Z51" s="128">
        <v>108934.05000000003</v>
      </c>
      <c r="AA51" s="129">
        <v>79131.370059999943</v>
      </c>
      <c r="AB51" s="127">
        <v>649832</v>
      </c>
      <c r="AC51" s="128">
        <v>104785.41000000012</v>
      </c>
      <c r="AD51" s="129">
        <v>75921.686514999921</v>
      </c>
      <c r="AE51" s="127">
        <v>666693</v>
      </c>
      <c r="AF51" s="128">
        <v>119804.73209999999</v>
      </c>
      <c r="AG51" s="129">
        <v>87451.949910000025</v>
      </c>
      <c r="AH51" s="127">
        <v>660923</v>
      </c>
      <c r="AI51" s="128">
        <v>118767.86309999996</v>
      </c>
      <c r="AJ51" s="129">
        <v>86281.294804999998</v>
      </c>
      <c r="AK51" s="127">
        <v>644984.5</v>
      </c>
      <c r="AL51" s="128">
        <v>115903.71464999997</v>
      </c>
      <c r="AM51" s="129">
        <v>84582.492794999998</v>
      </c>
      <c r="AN51" s="144">
        <v>672466.5</v>
      </c>
      <c r="AO51" s="143">
        <v>120842.23004999995</v>
      </c>
      <c r="AP51" s="129">
        <v>89198.382630000036</v>
      </c>
      <c r="AQ51" s="144">
        <v>660346.5</v>
      </c>
      <c r="AR51" s="143">
        <v>118664.26609999999</v>
      </c>
      <c r="AS51" s="129">
        <v>88876.974979999999</v>
      </c>
      <c r="AT51" s="144">
        <v>568584.5</v>
      </c>
      <c r="AU51" s="143">
        <v>102174.63464999995</v>
      </c>
      <c r="AV51" s="129">
        <v>79233.740919999982</v>
      </c>
    </row>
    <row r="52" spans="1:48" x14ac:dyDescent="0.25">
      <c r="A52" s="7">
        <v>48</v>
      </c>
      <c r="B52" s="56" t="s">
        <v>38</v>
      </c>
      <c r="C52" s="51">
        <v>331</v>
      </c>
      <c r="D52" s="84">
        <v>0.35</v>
      </c>
      <c r="E52" s="84" t="s">
        <v>249</v>
      </c>
      <c r="F52" s="69">
        <v>39965</v>
      </c>
      <c r="G52" s="69">
        <v>39965</v>
      </c>
      <c r="H52" s="86" t="s">
        <v>277</v>
      </c>
      <c r="I52" s="65">
        <f t="shared" si="9"/>
        <v>931890</v>
      </c>
      <c r="J52" s="17">
        <f t="shared" si="10"/>
        <v>176376.55737500009</v>
      </c>
      <c r="K52" s="18">
        <f t="shared" si="2"/>
        <v>0.1892675716822802</v>
      </c>
      <c r="L52" s="19">
        <f t="shared" si="11"/>
        <v>133544.132625</v>
      </c>
      <c r="M52" s="127">
        <v>81167.5</v>
      </c>
      <c r="N52" s="128">
        <v>17258.645525000036</v>
      </c>
      <c r="O52" s="129">
        <v>12726.087949999994</v>
      </c>
      <c r="P52" s="127">
        <v>76490</v>
      </c>
      <c r="Q52" s="128">
        <v>16264.068700000007</v>
      </c>
      <c r="R52" s="129">
        <v>12652.027750000001</v>
      </c>
      <c r="S52" s="127">
        <v>89042.5</v>
      </c>
      <c r="T52" s="128">
        <v>18933.106775000128</v>
      </c>
      <c r="U52" s="129">
        <v>15363.748025000003</v>
      </c>
      <c r="V52" s="127">
        <v>93705</v>
      </c>
      <c r="W52" s="128">
        <v>19924.494150000181</v>
      </c>
      <c r="X52" s="129">
        <v>15806.954374999998</v>
      </c>
      <c r="Y52" s="127">
        <v>79582.5</v>
      </c>
      <c r="Z52" s="128">
        <v>16921.626974999952</v>
      </c>
      <c r="AA52" s="129">
        <v>13440.710974999993</v>
      </c>
      <c r="AB52" s="127">
        <v>82837.5</v>
      </c>
      <c r="AC52" s="128">
        <v>14090.658749999906</v>
      </c>
      <c r="AD52" s="129">
        <v>10303.251575000002</v>
      </c>
      <c r="AE52" s="127">
        <v>0</v>
      </c>
      <c r="AF52" s="128">
        <v>0</v>
      </c>
      <c r="AG52" s="129">
        <v>0</v>
      </c>
      <c r="AH52" s="127">
        <v>99330</v>
      </c>
      <c r="AI52" s="128">
        <v>16896.032999999967</v>
      </c>
      <c r="AJ52" s="129">
        <v>11967.598700000002</v>
      </c>
      <c r="AK52" s="127">
        <v>75295</v>
      </c>
      <c r="AL52" s="128">
        <v>12807.679499999942</v>
      </c>
      <c r="AM52" s="129">
        <v>9156.4001500000068</v>
      </c>
      <c r="AN52" s="144">
        <v>87590</v>
      </c>
      <c r="AO52" s="143">
        <v>14899.058999999985</v>
      </c>
      <c r="AP52" s="129">
        <v>10761.195350000007</v>
      </c>
      <c r="AQ52" s="144">
        <v>81042.5</v>
      </c>
      <c r="AR52" s="143">
        <v>13785.329250000001</v>
      </c>
      <c r="AS52" s="129">
        <v>10133.453</v>
      </c>
      <c r="AT52" s="144">
        <v>85807.5</v>
      </c>
      <c r="AU52" s="143">
        <v>14595.855749999988</v>
      </c>
      <c r="AV52" s="129">
        <v>11232.704775000002</v>
      </c>
    </row>
    <row r="53" spans="1:48" x14ac:dyDescent="0.25">
      <c r="A53" s="7">
        <v>49</v>
      </c>
      <c r="B53" s="56" t="s">
        <v>39</v>
      </c>
      <c r="C53" s="51">
        <v>333</v>
      </c>
      <c r="D53" s="84">
        <v>1</v>
      </c>
      <c r="E53" s="84" t="s">
        <v>249</v>
      </c>
      <c r="F53" s="69">
        <v>40935</v>
      </c>
      <c r="G53" s="69">
        <v>40935</v>
      </c>
      <c r="H53" s="86" t="s">
        <v>668</v>
      </c>
      <c r="I53" s="65">
        <f t="shared" si="9"/>
        <v>7999999.9999999925</v>
      </c>
      <c r="J53" s="17">
        <f t="shared" si="10"/>
        <v>1555135.7111899978</v>
      </c>
      <c r="K53" s="18">
        <f t="shared" si="2"/>
        <v>0.19439196389874991</v>
      </c>
      <c r="L53" s="19">
        <f t="shared" si="11"/>
        <v>1183975.504434899</v>
      </c>
      <c r="M53" s="127">
        <v>722443.99999999988</v>
      </c>
      <c r="N53" s="128">
        <v>143289.54295999988</v>
      </c>
      <c r="O53" s="129">
        <v>102536.56527800001</v>
      </c>
      <c r="P53" s="127">
        <v>649236.4600000002</v>
      </c>
      <c r="Q53" s="128">
        <v>128769.55947639985</v>
      </c>
      <c r="R53" s="129">
        <v>98107.217043399985</v>
      </c>
      <c r="S53" s="127">
        <v>726826.24000000022</v>
      </c>
      <c r="T53" s="128">
        <v>144158.71644160009</v>
      </c>
      <c r="U53" s="129">
        <v>115033.2003882001</v>
      </c>
      <c r="V53" s="127">
        <v>708368.14</v>
      </c>
      <c r="W53" s="128">
        <v>140497.73688759989</v>
      </c>
      <c r="X53" s="129">
        <v>109758.03920499988</v>
      </c>
      <c r="Y53" s="127">
        <v>725971.51999999967</v>
      </c>
      <c r="Z53" s="128">
        <v>143989.1912767998</v>
      </c>
      <c r="AA53" s="129">
        <v>111992.05791459991</v>
      </c>
      <c r="AB53" s="127">
        <v>658949.98</v>
      </c>
      <c r="AC53" s="128">
        <v>130696.13903320003</v>
      </c>
      <c r="AD53" s="129">
        <v>101360.70902099993</v>
      </c>
      <c r="AE53" s="127">
        <v>631883.1599999991</v>
      </c>
      <c r="AF53" s="128">
        <v>125327.70595439999</v>
      </c>
      <c r="AG53" s="129">
        <v>94305.457097600112</v>
      </c>
      <c r="AH53" s="127">
        <v>673603.4800000001</v>
      </c>
      <c r="AI53" s="128">
        <v>133602.51422319995</v>
      </c>
      <c r="AJ53" s="129">
        <v>100455.20575340006</v>
      </c>
      <c r="AK53" s="127">
        <v>661828.62000000034</v>
      </c>
      <c r="AL53" s="128">
        <v>122914.81130639985</v>
      </c>
      <c r="AM53" s="129">
        <v>90648.439040199883</v>
      </c>
      <c r="AN53" s="144">
        <v>677763.12</v>
      </c>
      <c r="AO53" s="143">
        <v>125874.16664639994</v>
      </c>
      <c r="AP53" s="129">
        <v>93843.670638100026</v>
      </c>
      <c r="AQ53" s="144">
        <v>644873.07999999996</v>
      </c>
      <c r="AR53" s="143">
        <v>119765.8284</v>
      </c>
      <c r="AS53" s="129">
        <v>90646.396699999998</v>
      </c>
      <c r="AT53" s="144">
        <v>518252.19999999268</v>
      </c>
      <c r="AU53" s="143">
        <v>96249.798583998694</v>
      </c>
      <c r="AV53" s="129">
        <v>75288.546355399027</v>
      </c>
    </row>
    <row r="54" spans="1:48" x14ac:dyDescent="0.25">
      <c r="A54" s="15">
        <v>50</v>
      </c>
      <c r="B54" s="56" t="s">
        <v>649</v>
      </c>
      <c r="C54" s="51">
        <v>334</v>
      </c>
      <c r="D54" s="84">
        <v>0.999</v>
      </c>
      <c r="E54" s="84" t="s">
        <v>249</v>
      </c>
      <c r="F54" s="69">
        <v>41471</v>
      </c>
      <c r="G54" s="69">
        <v>41471</v>
      </c>
      <c r="H54" s="86" t="s">
        <v>650</v>
      </c>
      <c r="I54" s="65">
        <f t="shared" si="9"/>
        <v>4811941.8999999994</v>
      </c>
      <c r="J54" s="17">
        <f t="shared" si="10"/>
        <v>954400.55644800025</v>
      </c>
      <c r="K54" s="18">
        <f t="shared" si="2"/>
        <v>0.19834000000041571</v>
      </c>
      <c r="L54" s="19">
        <f t="shared" si="11"/>
        <v>730681.10829299991</v>
      </c>
      <c r="M54" s="127">
        <v>311033.49999999953</v>
      </c>
      <c r="N54" s="128">
        <v>61690.384389999956</v>
      </c>
      <c r="O54" s="129">
        <v>44555.749456999969</v>
      </c>
      <c r="P54" s="127">
        <v>460544.09999999963</v>
      </c>
      <c r="Q54" s="128">
        <v>91344.316794000028</v>
      </c>
      <c r="R54" s="129">
        <v>69622.760861999996</v>
      </c>
      <c r="S54" s="127">
        <v>419109.0999999998</v>
      </c>
      <c r="T54" s="128">
        <v>83126.098894000155</v>
      </c>
      <c r="U54" s="129">
        <v>66353.403915000003</v>
      </c>
      <c r="V54" s="127">
        <v>448487.30000000005</v>
      </c>
      <c r="W54" s="128">
        <v>88952.97108199996</v>
      </c>
      <c r="X54" s="129">
        <v>69554.921186999985</v>
      </c>
      <c r="Y54" s="127">
        <v>469537.40000000026</v>
      </c>
      <c r="Z54" s="128">
        <v>93128.047916000127</v>
      </c>
      <c r="AA54" s="129">
        <v>71979.797023000036</v>
      </c>
      <c r="AB54" s="127">
        <v>365211.70000000013</v>
      </c>
      <c r="AC54" s="128">
        <v>72436.088577999952</v>
      </c>
      <c r="AD54" s="129">
        <v>56108.787581000041</v>
      </c>
      <c r="AE54" s="127">
        <v>519270.80000000028</v>
      </c>
      <c r="AF54" s="128">
        <v>102992.17047200001</v>
      </c>
      <c r="AG54" s="129">
        <v>77398.425617999979</v>
      </c>
      <c r="AH54" s="127">
        <v>589618.79999999981</v>
      </c>
      <c r="AI54" s="128">
        <v>116944.99279200008</v>
      </c>
      <c r="AJ54" s="129">
        <v>88062.600294000062</v>
      </c>
      <c r="AK54" s="127">
        <v>482811.6999999999</v>
      </c>
      <c r="AL54" s="128">
        <v>95760.872577999937</v>
      </c>
      <c r="AM54" s="129">
        <v>72215.354482999959</v>
      </c>
      <c r="AN54" s="144">
        <v>336365.79999999952</v>
      </c>
      <c r="AO54" s="143">
        <v>66714.792772000073</v>
      </c>
      <c r="AP54" s="129">
        <v>50780.166417999942</v>
      </c>
      <c r="AQ54" s="144">
        <v>226987.7</v>
      </c>
      <c r="AR54" s="143">
        <v>45020.740420000002</v>
      </c>
      <c r="AS54" s="129">
        <v>34763.95119</v>
      </c>
      <c r="AT54" s="144">
        <v>182964</v>
      </c>
      <c r="AU54" s="143">
        <v>36289.07975999995</v>
      </c>
      <c r="AV54" s="129">
        <v>29285.190264999997</v>
      </c>
    </row>
    <row r="55" spans="1:48" x14ac:dyDescent="0.25">
      <c r="A55" s="7">
        <v>51</v>
      </c>
      <c r="B55" s="56" t="s">
        <v>40</v>
      </c>
      <c r="C55" s="51">
        <v>336</v>
      </c>
      <c r="D55" s="84">
        <v>1.2</v>
      </c>
      <c r="E55" s="84" t="s">
        <v>207</v>
      </c>
      <c r="F55" s="69">
        <v>41346</v>
      </c>
      <c r="G55" s="69">
        <v>41346</v>
      </c>
      <c r="H55" s="86" t="s">
        <v>463</v>
      </c>
      <c r="I55" s="65">
        <f t="shared" si="9"/>
        <v>5279668.4578999998</v>
      </c>
      <c r="J55" s="17">
        <f t="shared" si="10"/>
        <v>813016.14583052136</v>
      </c>
      <c r="K55" s="18">
        <f t="shared" si="2"/>
        <v>0.15398999999971597</v>
      </c>
      <c r="L55" s="19">
        <f t="shared" si="11"/>
        <v>568459.33723993879</v>
      </c>
      <c r="M55" s="127">
        <v>406668.50000000006</v>
      </c>
      <c r="N55" s="128">
        <v>62622.882314999886</v>
      </c>
      <c r="O55" s="129">
        <v>39581.208859999984</v>
      </c>
      <c r="P55" s="127">
        <v>400589.89999999979</v>
      </c>
      <c r="Q55" s="128">
        <v>61686.838701000117</v>
      </c>
      <c r="R55" s="129">
        <v>42677.89486399998</v>
      </c>
      <c r="S55" s="127">
        <v>465201.89999999973</v>
      </c>
      <c r="T55" s="128">
        <v>71636.44058100025</v>
      </c>
      <c r="U55" s="129">
        <v>52999.60389299997</v>
      </c>
      <c r="V55" s="127">
        <v>395887.39999999979</v>
      </c>
      <c r="W55" s="128">
        <v>60962.700726000076</v>
      </c>
      <c r="X55" s="129">
        <v>43543.255524000015</v>
      </c>
      <c r="Y55" s="127">
        <v>467137.3</v>
      </c>
      <c r="Z55" s="128">
        <v>71934.472827000005</v>
      </c>
      <c r="AA55" s="129">
        <v>51259.499732999953</v>
      </c>
      <c r="AB55" s="127">
        <v>425987.7</v>
      </c>
      <c r="AC55" s="128">
        <v>65597.845922999986</v>
      </c>
      <c r="AD55" s="129">
        <v>46799.00574199995</v>
      </c>
      <c r="AE55" s="127">
        <v>523536.58599999984</v>
      </c>
      <c r="AF55" s="128">
        <v>80619.398878140055</v>
      </c>
      <c r="AG55" s="129">
        <v>54643.57056831997</v>
      </c>
      <c r="AH55" s="127">
        <v>529896.85000000033</v>
      </c>
      <c r="AI55" s="128">
        <v>81598.815931500067</v>
      </c>
      <c r="AJ55" s="129">
        <v>55639.419315000014</v>
      </c>
      <c r="AK55" s="127">
        <v>426210.15000000031</v>
      </c>
      <c r="AL55" s="128">
        <v>65632.100998499998</v>
      </c>
      <c r="AM55" s="129">
        <v>44734.613898500043</v>
      </c>
      <c r="AN55" s="144">
        <v>440633.47190000018</v>
      </c>
      <c r="AO55" s="143">
        <v>67853.148337881008</v>
      </c>
      <c r="AP55" s="129">
        <v>47063.836643118921</v>
      </c>
      <c r="AQ55" s="144">
        <v>380810.85</v>
      </c>
      <c r="AR55" s="143">
        <v>58641.062790000004</v>
      </c>
      <c r="AS55" s="129">
        <v>41388.586389999997</v>
      </c>
      <c r="AT55" s="144">
        <v>417107.85000000027</v>
      </c>
      <c r="AU55" s="143">
        <v>64230.437821499945</v>
      </c>
      <c r="AV55" s="129">
        <v>48128.841808999969</v>
      </c>
    </row>
    <row r="56" spans="1:48" x14ac:dyDescent="0.25">
      <c r="A56" s="7">
        <v>52</v>
      </c>
      <c r="B56" s="56" t="s">
        <v>41</v>
      </c>
      <c r="C56" s="51">
        <v>337</v>
      </c>
      <c r="D56" s="84">
        <v>0.6</v>
      </c>
      <c r="E56" s="84" t="s">
        <v>249</v>
      </c>
      <c r="F56" s="69">
        <v>40703</v>
      </c>
      <c r="G56" s="69">
        <v>40703</v>
      </c>
      <c r="H56" s="86" t="s">
        <v>464</v>
      </c>
      <c r="I56" s="65">
        <f t="shared" si="9"/>
        <v>3719690.3899999997</v>
      </c>
      <c r="J56" s="17">
        <f t="shared" si="10"/>
        <v>759449.18692530016</v>
      </c>
      <c r="K56" s="18">
        <f t="shared" si="2"/>
        <v>0.20416999999973123</v>
      </c>
      <c r="L56" s="19">
        <f t="shared" si="11"/>
        <v>591849.93644969969</v>
      </c>
      <c r="M56" s="127">
        <v>62733.7</v>
      </c>
      <c r="N56" s="128">
        <v>12808.339528999995</v>
      </c>
      <c r="O56" s="129">
        <v>9713.4537379999983</v>
      </c>
      <c r="P56" s="127">
        <v>258355.14999999967</v>
      </c>
      <c r="Q56" s="128">
        <v>52748.370975499951</v>
      </c>
      <c r="R56" s="129">
        <v>40677.598482999972</v>
      </c>
      <c r="S56" s="127">
        <v>368527.89999999991</v>
      </c>
      <c r="T56" s="128">
        <v>75242.341343000095</v>
      </c>
      <c r="U56" s="129">
        <v>60508.427506499924</v>
      </c>
      <c r="V56" s="127">
        <v>315116.3</v>
      </c>
      <c r="W56" s="128">
        <v>64337.29497100001</v>
      </c>
      <c r="X56" s="129">
        <v>50784.783508999928</v>
      </c>
      <c r="Y56" s="127">
        <v>394225.25</v>
      </c>
      <c r="Z56" s="128">
        <v>80488.969292500042</v>
      </c>
      <c r="AA56" s="129">
        <v>63166.747618499903</v>
      </c>
      <c r="AB56" s="127">
        <v>310758.39999999973</v>
      </c>
      <c r="AC56" s="128">
        <v>63447.542527999991</v>
      </c>
      <c r="AD56" s="129">
        <v>49846.075013999965</v>
      </c>
      <c r="AE56" s="127">
        <v>360447.18999999983</v>
      </c>
      <c r="AF56" s="128">
        <v>73592.502782300013</v>
      </c>
      <c r="AG56" s="129">
        <v>55765.530541700005</v>
      </c>
      <c r="AH56" s="127">
        <v>358082.94999999966</v>
      </c>
      <c r="AI56" s="128">
        <v>73109.795901500038</v>
      </c>
      <c r="AJ56" s="129">
        <v>55607.359925499994</v>
      </c>
      <c r="AK56" s="127">
        <v>353164.25000000012</v>
      </c>
      <c r="AL56" s="128">
        <v>72105.544922500019</v>
      </c>
      <c r="AM56" s="129">
        <v>54833.063513999965</v>
      </c>
      <c r="AN56" s="144">
        <v>343066.20000000065</v>
      </c>
      <c r="AO56" s="143">
        <v>70043.826053999932</v>
      </c>
      <c r="AP56" s="129">
        <v>53979.012492000002</v>
      </c>
      <c r="AQ56" s="144">
        <v>259181.3</v>
      </c>
      <c r="AR56" s="143">
        <v>52917.046020000002</v>
      </c>
      <c r="AS56" s="129">
        <v>41296.14041</v>
      </c>
      <c r="AT56" s="144">
        <v>336031.80000000034</v>
      </c>
      <c r="AU56" s="143">
        <v>68607.61260600001</v>
      </c>
      <c r="AV56" s="129">
        <v>55671.743697499944</v>
      </c>
    </row>
    <row r="57" spans="1:48" x14ac:dyDescent="0.25">
      <c r="A57" s="15">
        <v>53</v>
      </c>
      <c r="B57" s="56" t="s">
        <v>669</v>
      </c>
      <c r="C57" s="51">
        <v>338</v>
      </c>
      <c r="D57" s="84">
        <v>0.68</v>
      </c>
      <c r="E57" s="84" t="s">
        <v>249</v>
      </c>
      <c r="F57" s="69">
        <v>40541</v>
      </c>
      <c r="G57" s="69">
        <v>40541</v>
      </c>
      <c r="H57" s="86" t="s">
        <v>278</v>
      </c>
      <c r="I57" s="65">
        <f t="shared" si="9"/>
        <v>4248204.1000000006</v>
      </c>
      <c r="J57" s="17">
        <f t="shared" si="10"/>
        <v>856183.05431599973</v>
      </c>
      <c r="K57" s="18">
        <f t="shared" si="2"/>
        <v>0.2015400000004707</v>
      </c>
      <c r="L57" s="19">
        <f t="shared" si="11"/>
        <v>660188.726486</v>
      </c>
      <c r="M57" s="127">
        <v>423453.6000000005</v>
      </c>
      <c r="N57" s="128">
        <v>85342.83854399994</v>
      </c>
      <c r="O57" s="129">
        <v>61236.634323000057</v>
      </c>
      <c r="P57" s="127">
        <v>306014.40000000008</v>
      </c>
      <c r="Q57" s="128">
        <v>61674.142175999987</v>
      </c>
      <c r="R57" s="129">
        <v>46986.039507999994</v>
      </c>
      <c r="S57" s="127">
        <v>358934.60000000021</v>
      </c>
      <c r="T57" s="128">
        <v>72339.679283999983</v>
      </c>
      <c r="U57" s="129">
        <v>58083.168062999939</v>
      </c>
      <c r="V57" s="127">
        <v>378041.10000000015</v>
      </c>
      <c r="W57" s="128">
        <v>76190.403293999945</v>
      </c>
      <c r="X57" s="129">
        <v>59837.825818999954</v>
      </c>
      <c r="Y57" s="127">
        <v>381715.89999999991</v>
      </c>
      <c r="Z57" s="128">
        <v>76931.022485999958</v>
      </c>
      <c r="AA57" s="129">
        <v>60141.831401000025</v>
      </c>
      <c r="AB57" s="127">
        <v>352305.20000000013</v>
      </c>
      <c r="AC57" s="128">
        <v>71003.590008000014</v>
      </c>
      <c r="AD57" s="129">
        <v>55435.514615000044</v>
      </c>
      <c r="AE57" s="127">
        <v>357791.70000000024</v>
      </c>
      <c r="AF57" s="128">
        <v>72109.339218000008</v>
      </c>
      <c r="AG57" s="129">
        <v>54494.927530000037</v>
      </c>
      <c r="AH57" s="127">
        <v>357288.20000000036</v>
      </c>
      <c r="AI57" s="128">
        <v>72007.863827999958</v>
      </c>
      <c r="AJ57" s="129">
        <v>54538.957316999971</v>
      </c>
      <c r="AK57" s="127">
        <v>305063.79999999987</v>
      </c>
      <c r="AL57" s="128">
        <v>61482.558252000003</v>
      </c>
      <c r="AM57" s="129">
        <v>46910.435210000025</v>
      </c>
      <c r="AN57" s="144">
        <v>307605.00000000017</v>
      </c>
      <c r="AO57" s="143">
        <v>61994.711699999942</v>
      </c>
      <c r="AP57" s="129">
        <v>47509.831077999996</v>
      </c>
      <c r="AQ57" s="144">
        <v>345426.2</v>
      </c>
      <c r="AR57" s="143">
        <v>69617.196349999998</v>
      </c>
      <c r="AS57" s="129">
        <v>54049.604189999998</v>
      </c>
      <c r="AT57" s="144">
        <v>374564.39999999973</v>
      </c>
      <c r="AU57" s="143">
        <v>75489.709175999989</v>
      </c>
      <c r="AV57" s="129">
        <v>60963.957432000003</v>
      </c>
    </row>
    <row r="58" spans="1:48" x14ac:dyDescent="0.25">
      <c r="A58" s="7">
        <v>54</v>
      </c>
      <c r="B58" s="56" t="s">
        <v>594</v>
      </c>
      <c r="C58" s="51">
        <v>65</v>
      </c>
      <c r="D58" s="84">
        <v>1.998</v>
      </c>
      <c r="E58" s="84" t="s">
        <v>249</v>
      </c>
      <c r="F58" s="69">
        <v>40588</v>
      </c>
      <c r="G58" s="69">
        <v>40588</v>
      </c>
      <c r="H58" s="86" t="s">
        <v>256</v>
      </c>
      <c r="I58" s="65">
        <f t="shared" si="9"/>
        <v>12296416.320000008</v>
      </c>
      <c r="J58" s="17">
        <f t="shared" si="10"/>
        <v>2169456.7313867998</v>
      </c>
      <c r="K58" s="18">
        <f>J58/I58</f>
        <v>0.17643000000400105</v>
      </c>
      <c r="L58" s="19">
        <f t="shared" si="11"/>
        <v>1605138.033707201</v>
      </c>
      <c r="M58" s="127">
        <v>1082588.400000002</v>
      </c>
      <c r="N58" s="128">
        <v>191001.07141200019</v>
      </c>
      <c r="O58" s="129">
        <v>130051.66109759972</v>
      </c>
      <c r="P58" s="127">
        <v>1148484.7200000014</v>
      </c>
      <c r="Q58" s="128">
        <v>202627.15914960016</v>
      </c>
      <c r="R58" s="129">
        <v>148586.84081520015</v>
      </c>
      <c r="S58" s="127">
        <v>1319472.7200000009</v>
      </c>
      <c r="T58" s="128">
        <v>232794.57198960005</v>
      </c>
      <c r="U58" s="129">
        <v>179425.43425920029</v>
      </c>
      <c r="V58" s="127">
        <v>1312433.7600000009</v>
      </c>
      <c r="W58" s="128">
        <v>231552.68827679954</v>
      </c>
      <c r="X58" s="129">
        <v>174261.22109280029</v>
      </c>
      <c r="Y58" s="127">
        <v>1371867.5999999959</v>
      </c>
      <c r="Z58" s="128">
        <v>242038.60066799959</v>
      </c>
      <c r="AA58" s="129">
        <v>181479.55973880016</v>
      </c>
      <c r="AB58" s="127">
        <v>980966.75999999978</v>
      </c>
      <c r="AC58" s="128">
        <v>173071.96546680015</v>
      </c>
      <c r="AD58" s="129">
        <v>128534.84186280012</v>
      </c>
      <c r="AE58" s="127">
        <v>843667.2</v>
      </c>
      <c r="AF58" s="128">
        <v>148848.20409600006</v>
      </c>
      <c r="AG58" s="129">
        <v>108406.32937559996</v>
      </c>
      <c r="AH58" s="127">
        <v>826594.200000001</v>
      </c>
      <c r="AI58" s="128">
        <v>145836.01470600025</v>
      </c>
      <c r="AJ58" s="129">
        <v>104618.39878319998</v>
      </c>
      <c r="AK58" s="127">
        <v>676555.2000000003</v>
      </c>
      <c r="AL58" s="128">
        <v>119364.63393600011</v>
      </c>
      <c r="AM58" s="129">
        <v>85534.614859200083</v>
      </c>
      <c r="AN58" s="144">
        <v>759106.44000000041</v>
      </c>
      <c r="AO58" s="143">
        <v>133929.14920919982</v>
      </c>
      <c r="AP58" s="129">
        <v>98078.097890400008</v>
      </c>
      <c r="AQ58" s="144">
        <v>876085.56</v>
      </c>
      <c r="AR58" s="143">
        <v>154567.77540000001</v>
      </c>
      <c r="AS58" s="129">
        <v>115120.90330000001</v>
      </c>
      <c r="AT58" s="144">
        <v>1098593.7600000026</v>
      </c>
      <c r="AU58" s="143">
        <v>193824.8970767998</v>
      </c>
      <c r="AV58" s="129">
        <v>151040.13063239996</v>
      </c>
    </row>
    <row r="59" spans="1:48" x14ac:dyDescent="0.25">
      <c r="A59" s="7"/>
      <c r="B59" s="56"/>
      <c r="C59" s="56"/>
      <c r="D59" s="84">
        <f>SUM(D4:D58)-D31</f>
        <v>63.054000000000002</v>
      </c>
      <c r="E59" s="84"/>
      <c r="F59" s="69"/>
      <c r="G59" s="69"/>
      <c r="H59" s="100" t="s">
        <v>501</v>
      </c>
      <c r="I59" s="95">
        <f t="shared" ref="I59:AV59" si="13">SUM(I4:I58)</f>
        <v>315692800.77229995</v>
      </c>
      <c r="J59" s="95">
        <f t="shared" si="13"/>
        <v>54725175.444187045</v>
      </c>
      <c r="K59" s="95" t="e">
        <f t="shared" si="13"/>
        <v>#DIV/0!</v>
      </c>
      <c r="L59" s="95">
        <f t="shared" si="13"/>
        <v>40132202.034221873</v>
      </c>
      <c r="M59" s="95">
        <f t="shared" si="13"/>
        <v>29808918.871000011</v>
      </c>
      <c r="N59" s="95">
        <f t="shared" si="13"/>
        <v>5158389.1883500172</v>
      </c>
      <c r="O59" s="95">
        <f t="shared" si="13"/>
        <v>3472238.7494151057</v>
      </c>
      <c r="P59" s="95">
        <f t="shared" si="13"/>
        <v>27406722.326399993</v>
      </c>
      <c r="Q59" s="95">
        <f t="shared" si="13"/>
        <v>4767797.0981146498</v>
      </c>
      <c r="R59" s="95">
        <f t="shared" si="13"/>
        <v>3472240.3067048145</v>
      </c>
      <c r="S59" s="95">
        <f t="shared" si="13"/>
        <v>29582351.269800004</v>
      </c>
      <c r="T59" s="95">
        <f t="shared" si="13"/>
        <v>5137931.8471545968</v>
      </c>
      <c r="U59" s="95">
        <f t="shared" si="13"/>
        <v>3951715.2776330882</v>
      </c>
      <c r="V59" s="95">
        <f t="shared" si="13"/>
        <v>28101204.229200002</v>
      </c>
      <c r="W59" s="95">
        <f t="shared" si="13"/>
        <v>4898091.2198890317</v>
      </c>
      <c r="X59" s="95">
        <f t="shared" si="13"/>
        <v>3675179.2002149802</v>
      </c>
      <c r="Y59" s="95">
        <f t="shared" si="13"/>
        <v>28160450.614799999</v>
      </c>
      <c r="Z59" s="95">
        <f t="shared" si="13"/>
        <v>4896110.6847490706</v>
      </c>
      <c r="AA59" s="95">
        <f t="shared" si="13"/>
        <v>3656858.778946653</v>
      </c>
      <c r="AB59" s="95">
        <f t="shared" si="13"/>
        <v>25462670.364519998</v>
      </c>
      <c r="AC59" s="95">
        <f t="shared" si="13"/>
        <v>4394775.9985625762</v>
      </c>
      <c r="AD59" s="95">
        <f t="shared" si="13"/>
        <v>3256907.9863874326</v>
      </c>
      <c r="AE59" s="95">
        <f t="shared" si="13"/>
        <v>21683665.831079993</v>
      </c>
      <c r="AF59" s="95">
        <f t="shared" si="13"/>
        <v>3733354.0168798878</v>
      </c>
      <c r="AG59" s="95">
        <f t="shared" si="13"/>
        <v>2672380.2704905923</v>
      </c>
      <c r="AH59" s="95">
        <f t="shared" si="13"/>
        <v>25636861.821400002</v>
      </c>
      <c r="AI59" s="95">
        <f t="shared" si="13"/>
        <v>4393043.3006572714</v>
      </c>
      <c r="AJ59" s="95">
        <f t="shared" si="13"/>
        <v>3127937.2028307295</v>
      </c>
      <c r="AK59" s="95">
        <f>SUM(AK4:AK58)</f>
        <v>25396430.402299996</v>
      </c>
      <c r="AL59" s="95">
        <f t="shared" si="13"/>
        <v>4388484.9369081967</v>
      </c>
      <c r="AM59" s="95">
        <f t="shared" si="13"/>
        <v>3150032.7228491716</v>
      </c>
      <c r="AN59" s="95">
        <f t="shared" si="13"/>
        <v>25876403.424600005</v>
      </c>
      <c r="AO59" s="95">
        <f t="shared" si="13"/>
        <v>4504576.7150452482</v>
      </c>
      <c r="AP59" s="95">
        <f t="shared" si="13"/>
        <v>3286055.4950017468</v>
      </c>
      <c r="AQ59" s="95">
        <f t="shared" si="13"/>
        <v>24101937.914599996</v>
      </c>
      <c r="AR59" s="95">
        <f t="shared" si="13"/>
        <v>4186726.2947610002</v>
      </c>
      <c r="AS59" s="95">
        <f t="shared" si="13"/>
        <v>3099127.9365600003</v>
      </c>
      <c r="AT59" s="95">
        <f t="shared" si="13"/>
        <v>24475183.702599987</v>
      </c>
      <c r="AU59" s="95">
        <f t="shared" si="13"/>
        <v>4265894.1431154888</v>
      </c>
      <c r="AV59" s="95">
        <f t="shared" si="13"/>
        <v>3311528.107187557</v>
      </c>
    </row>
    <row r="60" spans="1:48" x14ac:dyDescent="0.25">
      <c r="A60" s="7"/>
      <c r="B60" s="56"/>
      <c r="C60" s="56"/>
      <c r="D60" s="84"/>
      <c r="E60" s="84"/>
      <c r="F60" s="69"/>
      <c r="G60" s="69"/>
      <c r="H60" s="86"/>
      <c r="I60" s="96"/>
      <c r="J60" s="97"/>
      <c r="K60" s="98"/>
      <c r="L60" s="99"/>
      <c r="M60" s="20"/>
      <c r="N60" s="21"/>
      <c r="O60" s="22"/>
      <c r="P60" s="20"/>
      <c r="Q60" s="21"/>
      <c r="R60" s="22"/>
      <c r="S60" s="20"/>
      <c r="T60" s="21"/>
      <c r="U60" s="22"/>
      <c r="V60" s="20"/>
      <c r="W60" s="21"/>
      <c r="X60" s="22"/>
      <c r="Y60" s="20"/>
      <c r="Z60" s="21"/>
      <c r="AA60" s="22"/>
      <c r="AB60" s="20"/>
      <c r="AC60" s="21"/>
      <c r="AD60" s="22"/>
      <c r="AE60" s="20"/>
      <c r="AF60" s="21"/>
      <c r="AG60" s="22"/>
      <c r="AH60" s="20"/>
      <c r="AI60" s="21"/>
      <c r="AJ60" s="22"/>
      <c r="AK60" s="20"/>
      <c r="AL60" s="21"/>
      <c r="AM60" s="22"/>
      <c r="AN60" s="20"/>
      <c r="AO60" s="21"/>
      <c r="AP60" s="22"/>
      <c r="AQ60" s="20"/>
      <c r="AR60" s="21"/>
      <c r="AS60" s="22"/>
      <c r="AT60" s="20"/>
      <c r="AU60" s="21"/>
      <c r="AV60" s="22"/>
    </row>
    <row r="61" spans="1:48" x14ac:dyDescent="0.25">
      <c r="A61" s="7">
        <v>55</v>
      </c>
      <c r="B61" s="56" t="s">
        <v>523</v>
      </c>
      <c r="C61" s="51">
        <v>405</v>
      </c>
      <c r="D61" s="84">
        <v>0.315</v>
      </c>
      <c r="E61" s="84" t="s">
        <v>207</v>
      </c>
      <c r="F61" s="69">
        <v>42159</v>
      </c>
      <c r="G61" s="69">
        <v>42159</v>
      </c>
      <c r="H61" s="86" t="s">
        <v>667</v>
      </c>
      <c r="I61" s="65">
        <f t="shared" ref="I61:I111" si="14">M61+P61+S61+V61+Y61+AB61+AE61+AH61+AK61+AN61+AQ61+AT61</f>
        <v>2393999.9999999986</v>
      </c>
      <c r="J61" s="17">
        <f t="shared" ref="J61:J111" si="15">N61+Q61+T61+W61+Z61+AC61+AF61+AI61+AL61+AO61+AR61+AU61</f>
        <v>428741.46000079968</v>
      </c>
      <c r="K61" s="18">
        <f t="shared" ref="K61" si="16">J61/I61</f>
        <v>0.17909000000033415</v>
      </c>
      <c r="L61" s="19">
        <f t="shared" ref="L61:L111" si="17">O61+R61+U61+X61+AA61+AD61+AG61+AJ61+AM61+AP61+AS61+AV61</f>
        <v>317383.68214419967</v>
      </c>
      <c r="M61" s="127">
        <v>217408.00000000006</v>
      </c>
      <c r="N61" s="128">
        <v>38935.598720000075</v>
      </c>
      <c r="O61" s="129">
        <v>26618.461186399982</v>
      </c>
      <c r="P61" s="127">
        <v>198000.31999999998</v>
      </c>
      <c r="Q61" s="128">
        <v>35459.877308800016</v>
      </c>
      <c r="R61" s="129">
        <v>26095.387226000028</v>
      </c>
      <c r="S61" s="127">
        <v>206618.12000000017</v>
      </c>
      <c r="T61" s="128">
        <v>37003.239110800016</v>
      </c>
      <c r="U61" s="129">
        <v>28736.302340399994</v>
      </c>
      <c r="V61" s="148">
        <v>208192.08000000016</v>
      </c>
      <c r="W61" s="143">
        <v>37285.119607200002</v>
      </c>
      <c r="X61" s="149">
        <v>28223.785841600005</v>
      </c>
      <c r="Y61" s="148">
        <v>211395.27999999985</v>
      </c>
      <c r="Z61" s="143">
        <v>37858.780695200017</v>
      </c>
      <c r="AA61" s="149">
        <v>28477.080562000003</v>
      </c>
      <c r="AB61" s="148">
        <v>196950.60000000003</v>
      </c>
      <c r="AC61" s="143">
        <v>35271.882953999993</v>
      </c>
      <c r="AD61" s="149">
        <v>26527.676599599992</v>
      </c>
      <c r="AE61" s="148">
        <v>206942.56000000026</v>
      </c>
      <c r="AF61" s="143">
        <v>37061.343070399998</v>
      </c>
      <c r="AG61" s="149">
        <v>27014.516067599972</v>
      </c>
      <c r="AH61" s="148">
        <v>203768.44000000026</v>
      </c>
      <c r="AI61" s="143">
        <v>36492.889919599984</v>
      </c>
      <c r="AJ61" s="149">
        <v>26475.588513600022</v>
      </c>
      <c r="AK61" s="127">
        <v>197171.71999999994</v>
      </c>
      <c r="AL61" s="128">
        <v>35311.483334799988</v>
      </c>
      <c r="AM61" s="129">
        <v>25675.926012000007</v>
      </c>
      <c r="AN61" s="144">
        <v>202420.79999999973</v>
      </c>
      <c r="AO61" s="143">
        <v>36251.541071999956</v>
      </c>
      <c r="AP61" s="129">
        <v>26662.170909800014</v>
      </c>
      <c r="AQ61" s="144">
        <v>195730.88</v>
      </c>
      <c r="AR61" s="143">
        <v>35053.443299999999</v>
      </c>
      <c r="AS61" s="129">
        <v>26224.272489999999</v>
      </c>
      <c r="AT61" s="144">
        <v>149401.19999999786</v>
      </c>
      <c r="AU61" s="143">
        <v>26756.260907999604</v>
      </c>
      <c r="AV61" s="129">
        <v>20652.514395199654</v>
      </c>
    </row>
    <row r="62" spans="1:48" x14ac:dyDescent="0.25">
      <c r="A62" s="7">
        <v>56</v>
      </c>
      <c r="B62" s="56" t="s">
        <v>42</v>
      </c>
      <c r="C62" s="51">
        <v>48</v>
      </c>
      <c r="D62" s="84">
        <v>0.96</v>
      </c>
      <c r="E62" s="84" t="s">
        <v>249</v>
      </c>
      <c r="F62" s="69">
        <v>40926</v>
      </c>
      <c r="G62" s="69">
        <v>40926</v>
      </c>
      <c r="H62" s="86" t="s">
        <v>720</v>
      </c>
      <c r="I62" s="65">
        <f t="shared" si="14"/>
        <v>154859.26290000003</v>
      </c>
      <c r="J62" s="17">
        <f t="shared" si="15"/>
        <v>24702.526803018009</v>
      </c>
      <c r="K62" s="18">
        <f t="shared" si="2"/>
        <v>0.15951597818833479</v>
      </c>
      <c r="L62" s="19">
        <f t="shared" si="17"/>
        <v>16351.781067955</v>
      </c>
      <c r="M62" s="127">
        <v>198.9</v>
      </c>
      <c r="N62" s="128">
        <v>31.732505999999994</v>
      </c>
      <c r="O62" s="129">
        <v>18.630562999999999</v>
      </c>
      <c r="P62" s="127">
        <v>81.7</v>
      </c>
      <c r="Q62" s="128">
        <v>13.034418000000001</v>
      </c>
      <c r="R62" s="129">
        <v>8.7119070000000001</v>
      </c>
      <c r="S62" s="127">
        <v>8677.2000000000007</v>
      </c>
      <c r="T62" s="128">
        <v>1384.360488</v>
      </c>
      <c r="U62" s="129">
        <v>1004.5599060000001</v>
      </c>
      <c r="V62" s="127">
        <v>398.5</v>
      </c>
      <c r="W62" s="128">
        <v>63.576689999999999</v>
      </c>
      <c r="X62" s="129">
        <v>37.726315</v>
      </c>
      <c r="Y62" s="127">
        <v>5840.1999999999989</v>
      </c>
      <c r="Z62" s="128">
        <v>931.74550799999986</v>
      </c>
      <c r="AA62" s="129">
        <v>584.67302699999993</v>
      </c>
      <c r="AB62" s="127">
        <v>1381.3</v>
      </c>
      <c r="AC62" s="128">
        <v>220.372602</v>
      </c>
      <c r="AD62" s="129">
        <v>147.04761499999998</v>
      </c>
      <c r="AE62" s="127">
        <v>21554.300000000003</v>
      </c>
      <c r="AF62" s="128">
        <v>3438.7730219999989</v>
      </c>
      <c r="AG62" s="129">
        <v>2190.0420340000005</v>
      </c>
      <c r="AH62" s="127">
        <v>4319.8</v>
      </c>
      <c r="AI62" s="128">
        <v>689.18089200000009</v>
      </c>
      <c r="AJ62" s="129">
        <v>416.96745099999993</v>
      </c>
      <c r="AK62" s="127">
        <v>73741.760200000019</v>
      </c>
      <c r="AL62" s="128">
        <v>11764.760422308009</v>
      </c>
      <c r="AM62" s="129">
        <v>7769.2250228580024</v>
      </c>
      <c r="AN62" s="144">
        <v>3276.1</v>
      </c>
      <c r="AO62" s="143">
        <v>522.66899400000011</v>
      </c>
      <c r="AP62" s="129">
        <v>326.07636600000001</v>
      </c>
      <c r="AQ62" s="144">
        <v>1763.4612</v>
      </c>
      <c r="AR62" s="143">
        <f>281.3425998-3.72</f>
        <v>277.62259979999999</v>
      </c>
      <c r="AS62" s="129">
        <f>185.0136323-3.72</f>
        <v>181.29363230000001</v>
      </c>
      <c r="AT62" s="144">
        <v>33626.041499999999</v>
      </c>
      <c r="AU62" s="143">
        <v>5364.6986609099977</v>
      </c>
      <c r="AV62" s="129">
        <v>3666.827228796999</v>
      </c>
    </row>
    <row r="63" spans="1:48" x14ac:dyDescent="0.25">
      <c r="A63" s="7">
        <v>57</v>
      </c>
      <c r="B63" s="56" t="s">
        <v>519</v>
      </c>
      <c r="C63" s="51">
        <v>391</v>
      </c>
      <c r="D63" s="84">
        <v>0.18</v>
      </c>
      <c r="E63" s="74" t="s">
        <v>207</v>
      </c>
      <c r="F63" s="69">
        <v>42024</v>
      </c>
      <c r="G63" s="69">
        <v>42031</v>
      </c>
      <c r="H63" s="86" t="s">
        <v>512</v>
      </c>
      <c r="I63" s="65">
        <f t="shared" si="14"/>
        <v>1031208.1984</v>
      </c>
      <c r="J63" s="17">
        <f t="shared" si="15"/>
        <v>196269.85639773603</v>
      </c>
      <c r="K63" s="18">
        <f t="shared" ref="K63:K111" si="18">J63/I63</f>
        <v>0.19032999999637709</v>
      </c>
      <c r="L63" s="19">
        <f t="shared" si="17"/>
        <v>148885.84384378401</v>
      </c>
      <c r="M63" s="127">
        <v>98600.09679999997</v>
      </c>
      <c r="N63" s="128">
        <v>18766.556423944003</v>
      </c>
      <c r="O63" s="129">
        <v>13178.181277879992</v>
      </c>
      <c r="P63" s="127">
        <v>88776.84639999998</v>
      </c>
      <c r="Q63" s="128">
        <v>16896.897175311977</v>
      </c>
      <c r="R63" s="129">
        <v>12709.836769856011</v>
      </c>
      <c r="S63" s="127">
        <v>99275.541600000055</v>
      </c>
      <c r="T63" s="128">
        <v>18895.113832728031</v>
      </c>
      <c r="U63" s="129">
        <v>14913.839276471979</v>
      </c>
      <c r="V63" s="127">
        <v>100625.31200000003</v>
      </c>
      <c r="W63" s="128">
        <v>19152.015632959999</v>
      </c>
      <c r="X63" s="129">
        <v>14763.491526127998</v>
      </c>
      <c r="Y63" s="127">
        <v>95837.621600000013</v>
      </c>
      <c r="Z63" s="128">
        <v>18240.774519128001</v>
      </c>
      <c r="AA63" s="129">
        <v>13996.752243792003</v>
      </c>
      <c r="AB63" s="127">
        <v>91204.209599999987</v>
      </c>
      <c r="AC63" s="128">
        <v>17358.89721316798</v>
      </c>
      <c r="AD63" s="129">
        <v>13359.449502032025</v>
      </c>
      <c r="AE63" s="127">
        <v>0</v>
      </c>
      <c r="AF63" s="128">
        <v>0</v>
      </c>
      <c r="AG63" s="129">
        <v>0</v>
      </c>
      <c r="AH63" s="127">
        <v>87598.784799999979</v>
      </c>
      <c r="AI63" s="128">
        <v>16672.676710984008</v>
      </c>
      <c r="AJ63" s="129">
        <v>12308.689662671997</v>
      </c>
      <c r="AK63" s="127">
        <v>91142.192800000033</v>
      </c>
      <c r="AL63" s="128">
        <v>17347.093555624011</v>
      </c>
      <c r="AM63" s="129">
        <v>12904.056027088011</v>
      </c>
      <c r="AN63" s="144">
        <v>92892.362399999955</v>
      </c>
      <c r="AO63" s="143">
        <v>17680.203335591985</v>
      </c>
      <c r="AP63" s="129">
        <v>13293.903110776002</v>
      </c>
      <c r="AQ63" s="144">
        <v>92358.199200000003</v>
      </c>
      <c r="AR63" s="143">
        <v>17578.536049999999</v>
      </c>
      <c r="AS63" s="129">
        <v>13401.29133</v>
      </c>
      <c r="AT63" s="144">
        <v>92897.031199999896</v>
      </c>
      <c r="AU63" s="143">
        <v>17681.09194829602</v>
      </c>
      <c r="AV63" s="129">
        <v>14056.353117088011</v>
      </c>
    </row>
    <row r="64" spans="1:48" x14ac:dyDescent="0.25">
      <c r="A64" s="7"/>
      <c r="B64" s="56" t="s">
        <v>623</v>
      </c>
      <c r="C64" s="51">
        <v>394</v>
      </c>
      <c r="D64" s="84">
        <v>4.4999999999999998E-2</v>
      </c>
      <c r="E64" s="74" t="s">
        <v>207</v>
      </c>
      <c r="F64" s="69">
        <v>42061</v>
      </c>
      <c r="G64" s="69">
        <v>42061</v>
      </c>
      <c r="H64" s="86" t="s">
        <v>721</v>
      </c>
      <c r="I64" s="65">
        <f t="shared" ref="I64" si="19">M64+P64+S64+V64+Y64+AB64+AE64+AH64+AK64+AN64+AQ64+AT64</f>
        <v>0</v>
      </c>
      <c r="J64" s="17">
        <f t="shared" ref="J64" si="20">N64+Q64+T64+W64+Z64+AC64+AF64+AI64+AL64+AO64+AR64+AU64</f>
        <v>-184.22</v>
      </c>
      <c r="K64" s="18" t="e">
        <f t="shared" ref="K64" si="21">J64/I64</f>
        <v>#DIV/0!</v>
      </c>
      <c r="L64" s="19">
        <f t="shared" ref="L64" si="22">O64+R64+U64+X64+AA64+AD64+AG64+AJ64+AM64+AP64+AS64+AV64</f>
        <v>-184.22</v>
      </c>
      <c r="M64" s="127">
        <v>0</v>
      </c>
      <c r="N64" s="128">
        <v>0</v>
      </c>
      <c r="O64" s="129">
        <v>0</v>
      </c>
      <c r="P64" s="127">
        <v>0</v>
      </c>
      <c r="Q64" s="128">
        <v>0</v>
      </c>
      <c r="R64" s="129">
        <v>0</v>
      </c>
      <c r="S64" s="127">
        <v>0</v>
      </c>
      <c r="T64" s="128">
        <v>0</v>
      </c>
      <c r="U64" s="129">
        <v>0</v>
      </c>
      <c r="V64" s="127">
        <v>0</v>
      </c>
      <c r="W64" s="128">
        <v>0</v>
      </c>
      <c r="X64" s="129">
        <v>0</v>
      </c>
      <c r="Y64" s="127">
        <v>0</v>
      </c>
      <c r="Z64" s="128">
        <v>0</v>
      </c>
      <c r="AA64" s="129">
        <v>0</v>
      </c>
      <c r="AB64" s="127">
        <v>0</v>
      </c>
      <c r="AC64" s="128">
        <v>0</v>
      </c>
      <c r="AD64" s="129">
        <v>0</v>
      </c>
      <c r="AE64" s="127">
        <v>0</v>
      </c>
      <c r="AF64" s="128">
        <v>0</v>
      </c>
      <c r="AG64" s="129">
        <v>0</v>
      </c>
      <c r="AH64" s="127">
        <v>0</v>
      </c>
      <c r="AI64" s="128">
        <v>0</v>
      </c>
      <c r="AJ64" s="129">
        <v>0</v>
      </c>
      <c r="AK64" s="127">
        <v>0</v>
      </c>
      <c r="AL64" s="128">
        <v>0</v>
      </c>
      <c r="AM64" s="129">
        <v>0</v>
      </c>
      <c r="AN64" s="144">
        <v>0</v>
      </c>
      <c r="AO64" s="143">
        <v>0</v>
      </c>
      <c r="AP64" s="129">
        <v>0</v>
      </c>
      <c r="AQ64" s="144">
        <v>0</v>
      </c>
      <c r="AR64" s="143">
        <v>-184.22</v>
      </c>
      <c r="AS64" s="129">
        <v>-184.22</v>
      </c>
      <c r="AT64" s="144"/>
      <c r="AU64" s="143"/>
      <c r="AV64" s="129"/>
    </row>
    <row r="65" spans="1:48" x14ac:dyDescent="0.25">
      <c r="A65" s="7">
        <v>58</v>
      </c>
      <c r="B65" s="56" t="s">
        <v>43</v>
      </c>
      <c r="C65" s="51">
        <v>60</v>
      </c>
      <c r="D65" s="84">
        <v>1.9</v>
      </c>
      <c r="E65" s="84" t="s">
        <v>249</v>
      </c>
      <c r="F65" s="69">
        <v>41256</v>
      </c>
      <c r="G65" s="69">
        <v>41256</v>
      </c>
      <c r="H65" s="86" t="s">
        <v>279</v>
      </c>
      <c r="I65" s="65">
        <f t="shared" si="14"/>
        <v>11189470.039999999</v>
      </c>
      <c r="J65" s="17">
        <f t="shared" si="15"/>
        <v>1785951.3131328004</v>
      </c>
      <c r="K65" s="18">
        <f t="shared" si="18"/>
        <v>0.15961000000432554</v>
      </c>
      <c r="L65" s="19">
        <f t="shared" si="17"/>
        <v>1275724.4300518001</v>
      </c>
      <c r="M65" s="127">
        <v>981687.59999999939</v>
      </c>
      <c r="N65" s="128">
        <v>156687.15783600009</v>
      </c>
      <c r="O65" s="129">
        <v>101403.77045760007</v>
      </c>
      <c r="P65" s="127">
        <v>891803.15999999933</v>
      </c>
      <c r="Q65" s="128">
        <v>142340.70236760005</v>
      </c>
      <c r="R65" s="129">
        <v>100180.88397599994</v>
      </c>
      <c r="S65" s="127">
        <v>992451.11999999953</v>
      </c>
      <c r="T65" s="128">
        <v>158405.12326320019</v>
      </c>
      <c r="U65" s="129">
        <v>118700.28851879999</v>
      </c>
      <c r="V65" s="127">
        <v>1240544.8800000008</v>
      </c>
      <c r="W65" s="128">
        <v>198003.36829680006</v>
      </c>
      <c r="X65" s="129">
        <v>144061.18127880016</v>
      </c>
      <c r="Y65" s="127">
        <v>1310030.2799999977</v>
      </c>
      <c r="Z65" s="128">
        <v>209093.93299079989</v>
      </c>
      <c r="AA65" s="129">
        <v>151252.39233239988</v>
      </c>
      <c r="AB65" s="127">
        <v>1248534.5999999999</v>
      </c>
      <c r="AC65" s="128">
        <v>199278.60750599983</v>
      </c>
      <c r="AD65" s="129">
        <v>143715.60499800011</v>
      </c>
      <c r="AE65" s="127">
        <v>9681.6000000000022</v>
      </c>
      <c r="AF65" s="128">
        <v>1545.2801760000004</v>
      </c>
      <c r="AG65" s="129">
        <v>932.18682520000004</v>
      </c>
      <c r="AH65" s="127">
        <v>406531.51999999979</v>
      </c>
      <c r="AI65" s="128">
        <v>64886.495907200064</v>
      </c>
      <c r="AJ65" s="129">
        <v>44542.891621600029</v>
      </c>
      <c r="AK65" s="127">
        <v>968738.52000000025</v>
      </c>
      <c r="AL65" s="128">
        <v>154620.35517720002</v>
      </c>
      <c r="AM65" s="129">
        <v>107477.69916000012</v>
      </c>
      <c r="AN65" s="144">
        <v>1041731.7600000005</v>
      </c>
      <c r="AO65" s="143">
        <v>166270.8062136001</v>
      </c>
      <c r="AP65" s="129">
        <v>116913.12544859995</v>
      </c>
      <c r="AQ65" s="144">
        <v>1034647.56</v>
      </c>
      <c r="AR65" s="143">
        <v>165140.09710000001</v>
      </c>
      <c r="AS65" s="129">
        <v>118382.97289999999</v>
      </c>
      <c r="AT65" s="144">
        <v>1063087.4400000006</v>
      </c>
      <c r="AU65" s="143">
        <v>169679.38629840009</v>
      </c>
      <c r="AV65" s="129">
        <v>128161.43253479993</v>
      </c>
    </row>
    <row r="66" spans="1:48" x14ac:dyDescent="0.25">
      <c r="A66" s="7">
        <v>59</v>
      </c>
      <c r="B66" s="56" t="s">
        <v>521</v>
      </c>
      <c r="C66" s="51">
        <v>397</v>
      </c>
      <c r="D66" s="84">
        <v>0.15</v>
      </c>
      <c r="E66" s="74" t="s">
        <v>207</v>
      </c>
      <c r="F66" s="69">
        <v>42062</v>
      </c>
      <c r="G66" s="69">
        <v>42062</v>
      </c>
      <c r="H66" s="86" t="s">
        <v>513</v>
      </c>
      <c r="I66" s="65">
        <f t="shared" si="14"/>
        <v>902762.78079999983</v>
      </c>
      <c r="J66" s="17">
        <f t="shared" si="15"/>
        <v>175975.54886326395</v>
      </c>
      <c r="K66" s="18">
        <f t="shared" si="18"/>
        <v>0.19493000000212679</v>
      </c>
      <c r="L66" s="19">
        <f t="shared" si="17"/>
        <v>134307.32907035199</v>
      </c>
      <c r="M66" s="127">
        <v>78910.903800000029</v>
      </c>
      <c r="N66" s="128">
        <v>15382.102477734003</v>
      </c>
      <c r="O66" s="129">
        <v>10927.221751967994</v>
      </c>
      <c r="P66" s="127">
        <v>77632.138800000059</v>
      </c>
      <c r="Q66" s="128">
        <v>15132.832816284004</v>
      </c>
      <c r="R66" s="129">
        <v>11454.534837204013</v>
      </c>
      <c r="S66" s="127">
        <v>82924.399199999956</v>
      </c>
      <c r="T66" s="128">
        <v>16164.453136056001</v>
      </c>
      <c r="U66" s="129">
        <v>12853.646709947991</v>
      </c>
      <c r="V66" s="127">
        <v>83220.26939999999</v>
      </c>
      <c r="W66" s="128">
        <v>16222.127114142009</v>
      </c>
      <c r="X66" s="129">
        <v>12582.186205932003</v>
      </c>
      <c r="Y66" s="127">
        <v>86639.795399999944</v>
      </c>
      <c r="Z66" s="128">
        <v>16888.695317321977</v>
      </c>
      <c r="AA66" s="129">
        <v>13060.808429303994</v>
      </c>
      <c r="AB66" s="127">
        <v>75506.277599999958</v>
      </c>
      <c r="AC66" s="128">
        <v>14718.438692567977</v>
      </c>
      <c r="AD66" s="129">
        <v>11325.396632874004</v>
      </c>
      <c r="AE66" s="127">
        <v>71165.968000000037</v>
      </c>
      <c r="AF66" s="128">
        <v>13872.382142239994</v>
      </c>
      <c r="AG66" s="129">
        <v>10389.755805190991</v>
      </c>
      <c r="AH66" s="127">
        <v>72991.412399999928</v>
      </c>
      <c r="AI66" s="128">
        <v>14228.216019131987</v>
      </c>
      <c r="AJ66" s="129">
        <v>10626.654808793994</v>
      </c>
      <c r="AK66" s="127">
        <v>60649.469399999965</v>
      </c>
      <c r="AL66" s="128">
        <v>11822.401070141999</v>
      </c>
      <c r="AM66" s="129">
        <v>8872.903429500011</v>
      </c>
      <c r="AN66" s="144">
        <v>68463.015499999921</v>
      </c>
      <c r="AO66" s="143">
        <v>13345.495611415001</v>
      </c>
      <c r="AP66" s="129">
        <v>10099.438019718986</v>
      </c>
      <c r="AQ66" s="144">
        <v>72859.456000000006</v>
      </c>
      <c r="AR66" s="143">
        <v>14202.493759999999</v>
      </c>
      <c r="AS66" s="129">
        <v>10913.55493</v>
      </c>
      <c r="AT66" s="144">
        <v>71799.675300000032</v>
      </c>
      <c r="AU66" s="143">
        <v>13995.910706228997</v>
      </c>
      <c r="AV66" s="129">
        <v>11201.227509917999</v>
      </c>
    </row>
    <row r="67" spans="1:48" x14ac:dyDescent="0.25">
      <c r="A67" s="7">
        <v>60</v>
      </c>
      <c r="B67" s="56" t="s">
        <v>44</v>
      </c>
      <c r="C67" s="51">
        <v>68</v>
      </c>
      <c r="D67" s="84">
        <v>0.999</v>
      </c>
      <c r="E67" s="84" t="s">
        <v>249</v>
      </c>
      <c r="F67" s="69">
        <v>40987</v>
      </c>
      <c r="G67" s="69">
        <v>40987</v>
      </c>
      <c r="H67" s="86" t="s">
        <v>280</v>
      </c>
      <c r="I67" s="65">
        <f t="shared" si="14"/>
        <v>5999923.3000000026</v>
      </c>
      <c r="J67" s="17">
        <f t="shared" si="15"/>
        <v>1002347.1864959998</v>
      </c>
      <c r="K67" s="18">
        <f t="shared" si="18"/>
        <v>0.16705999999966656</v>
      </c>
      <c r="L67" s="19">
        <f t="shared" si="17"/>
        <v>727483.56088600017</v>
      </c>
      <c r="M67" s="127">
        <v>570455.3000000004</v>
      </c>
      <c r="N67" s="128">
        <v>95300.262418000013</v>
      </c>
      <c r="O67" s="129">
        <v>62533.569992999954</v>
      </c>
      <c r="P67" s="127">
        <v>632536.70000000054</v>
      </c>
      <c r="Q67" s="128">
        <v>105671.58110199998</v>
      </c>
      <c r="R67" s="129">
        <v>75768.50801200002</v>
      </c>
      <c r="S67" s="127">
        <v>703885.40000000026</v>
      </c>
      <c r="T67" s="128">
        <v>117591.09492399989</v>
      </c>
      <c r="U67" s="129">
        <v>89402.294354000085</v>
      </c>
      <c r="V67" s="127">
        <v>677367.10000000033</v>
      </c>
      <c r="W67" s="128">
        <v>113160.94772599991</v>
      </c>
      <c r="X67" s="129">
        <v>83754.630674000102</v>
      </c>
      <c r="Y67" s="127">
        <v>669523.49999999942</v>
      </c>
      <c r="Z67" s="128">
        <v>111850.59590999986</v>
      </c>
      <c r="AA67" s="129">
        <v>82316.625178999937</v>
      </c>
      <c r="AB67" s="127">
        <v>530524.00000000012</v>
      </c>
      <c r="AC67" s="128">
        <v>88629.33944000004</v>
      </c>
      <c r="AD67" s="129">
        <v>64913.517078000012</v>
      </c>
      <c r="AE67" s="127">
        <v>0</v>
      </c>
      <c r="AF67" s="128">
        <v>0</v>
      </c>
      <c r="AG67" s="129">
        <v>0</v>
      </c>
      <c r="AH67" s="127">
        <v>210181.40000000002</v>
      </c>
      <c r="AI67" s="128">
        <v>35112.904684000023</v>
      </c>
      <c r="AJ67" s="129">
        <v>24584.981319999999</v>
      </c>
      <c r="AK67" s="127">
        <v>498171.30000000045</v>
      </c>
      <c r="AL67" s="128">
        <v>83224.497378000102</v>
      </c>
      <c r="AM67" s="129">
        <v>58917.36586399997</v>
      </c>
      <c r="AN67" s="144">
        <v>536091.30000000016</v>
      </c>
      <c r="AO67" s="143">
        <v>89559.412578000032</v>
      </c>
      <c r="AP67" s="129">
        <v>64165.577974000036</v>
      </c>
      <c r="AQ67" s="144">
        <v>514618.7</v>
      </c>
      <c r="AR67" s="143">
        <v>85972.200020000004</v>
      </c>
      <c r="AS67" s="129">
        <v>62653.934029999997</v>
      </c>
      <c r="AT67" s="144">
        <v>456568.60000000027</v>
      </c>
      <c r="AU67" s="143">
        <v>76274.350316000098</v>
      </c>
      <c r="AV67" s="129">
        <v>58472.55640800004</v>
      </c>
    </row>
    <row r="68" spans="1:48" x14ac:dyDescent="0.25">
      <c r="A68" s="7">
        <v>61</v>
      </c>
      <c r="B68" s="56" t="s">
        <v>45</v>
      </c>
      <c r="C68" s="51">
        <v>80</v>
      </c>
      <c r="D68" s="84">
        <v>0.999</v>
      </c>
      <c r="E68" s="84" t="s">
        <v>207</v>
      </c>
      <c r="F68" s="69">
        <v>41353</v>
      </c>
      <c r="G68" s="69">
        <v>41353</v>
      </c>
      <c r="H68" s="86" t="s">
        <v>281</v>
      </c>
      <c r="I68" s="65">
        <f t="shared" si="14"/>
        <v>1829543.5000000002</v>
      </c>
      <c r="J68" s="17">
        <f t="shared" si="15"/>
        <v>305643.53710999992</v>
      </c>
      <c r="K68" s="18">
        <f t="shared" si="18"/>
        <v>0.16705999999999993</v>
      </c>
      <c r="L68" s="19">
        <f t="shared" si="17"/>
        <v>219186.07292299983</v>
      </c>
      <c r="M68" s="127">
        <v>577806.19999999995</v>
      </c>
      <c r="N68" s="128">
        <v>96528.303772000014</v>
      </c>
      <c r="O68" s="129">
        <v>63951.06221699989</v>
      </c>
      <c r="P68" s="127">
        <v>557011.80000000005</v>
      </c>
      <c r="Q68" s="128">
        <v>93054.391307999918</v>
      </c>
      <c r="R68" s="129">
        <v>66798.479103999998</v>
      </c>
      <c r="S68" s="127">
        <v>607492.20000000007</v>
      </c>
      <c r="T68" s="128">
        <v>101487.64693199997</v>
      </c>
      <c r="U68" s="129">
        <v>77282.130929999941</v>
      </c>
      <c r="V68" s="127">
        <v>87233.299999999974</v>
      </c>
      <c r="W68" s="128">
        <v>14573.195097999995</v>
      </c>
      <c r="X68" s="129">
        <v>11154.400672000002</v>
      </c>
      <c r="Y68" s="127">
        <v>0</v>
      </c>
      <c r="Z68" s="128">
        <v>0</v>
      </c>
      <c r="AA68" s="129">
        <v>0</v>
      </c>
      <c r="AB68" s="127">
        <v>0</v>
      </c>
      <c r="AC68" s="128">
        <v>0</v>
      </c>
      <c r="AD68" s="129">
        <v>0</v>
      </c>
      <c r="AE68" s="127">
        <v>0</v>
      </c>
      <c r="AF68" s="128">
        <v>0</v>
      </c>
      <c r="AG68" s="129">
        <v>0</v>
      </c>
      <c r="AH68" s="127">
        <v>0</v>
      </c>
      <c r="AI68" s="128">
        <v>0</v>
      </c>
      <c r="AJ68" s="129">
        <v>0</v>
      </c>
      <c r="AK68" s="127">
        <v>0</v>
      </c>
      <c r="AL68" s="128">
        <v>0</v>
      </c>
      <c r="AM68" s="129">
        <v>0</v>
      </c>
      <c r="AN68" s="144">
        <v>0</v>
      </c>
      <c r="AO68" s="143">
        <v>0</v>
      </c>
      <c r="AP68" s="129">
        <v>0</v>
      </c>
      <c r="AQ68" s="144">
        <v>0</v>
      </c>
      <c r="AR68" s="143">
        <v>0</v>
      </c>
      <c r="AS68" s="129">
        <v>0</v>
      </c>
      <c r="AT68" s="144">
        <v>0</v>
      </c>
      <c r="AU68" s="143">
        <v>0</v>
      </c>
      <c r="AV68" s="129">
        <v>0</v>
      </c>
    </row>
    <row r="69" spans="1:48" x14ac:dyDescent="0.25">
      <c r="A69" s="7"/>
      <c r="B69" s="56" t="s">
        <v>630</v>
      </c>
      <c r="C69" s="51">
        <v>88</v>
      </c>
      <c r="D69" s="84">
        <v>0.249</v>
      </c>
      <c r="E69" s="84" t="s">
        <v>207</v>
      </c>
      <c r="F69" s="69">
        <v>40316</v>
      </c>
      <c r="G69" s="69">
        <v>40316</v>
      </c>
      <c r="H69" s="86" t="s">
        <v>631</v>
      </c>
      <c r="I69" s="65">
        <f t="shared" ref="I69" si="23">M69+P69+S69+V69+Y69+AB69+AE69+AH69+AK69+AN69+AQ69+AT69</f>
        <v>0</v>
      </c>
      <c r="J69" s="17">
        <f t="shared" ref="J69" si="24">N69+Q69+T69+W69+Z69+AC69+AF69+AI69+AL69+AO69+AR69+AU69</f>
        <v>-6.36</v>
      </c>
      <c r="K69" s="18" t="e">
        <f t="shared" ref="K69" si="25">J69/I69</f>
        <v>#DIV/0!</v>
      </c>
      <c r="L69" s="19">
        <f t="shared" ref="L69" si="26">O69+R69+U69+X69+AA69+AD69+AG69+AJ69+AM69+AP69+AS69+AV69</f>
        <v>-6.36</v>
      </c>
      <c r="M69" s="127">
        <v>0</v>
      </c>
      <c r="N69" s="128">
        <v>0</v>
      </c>
      <c r="O69" s="129">
        <v>0</v>
      </c>
      <c r="P69" s="127">
        <v>0</v>
      </c>
      <c r="Q69" s="128">
        <v>0</v>
      </c>
      <c r="R69" s="129">
        <v>0</v>
      </c>
      <c r="S69" s="127">
        <v>0</v>
      </c>
      <c r="T69" s="128">
        <v>0</v>
      </c>
      <c r="U69" s="129">
        <v>0</v>
      </c>
      <c r="V69" s="127">
        <v>0</v>
      </c>
      <c r="W69" s="128">
        <v>0</v>
      </c>
      <c r="X69" s="129">
        <v>0</v>
      </c>
      <c r="Y69" s="127">
        <v>0</v>
      </c>
      <c r="Z69" s="128">
        <v>0</v>
      </c>
      <c r="AA69" s="129">
        <v>0</v>
      </c>
      <c r="AB69" s="127">
        <v>0</v>
      </c>
      <c r="AC69" s="128">
        <v>0</v>
      </c>
      <c r="AD69" s="129">
        <v>0</v>
      </c>
      <c r="AE69" s="127">
        <v>0</v>
      </c>
      <c r="AF69" s="128">
        <v>0</v>
      </c>
      <c r="AG69" s="129">
        <v>0</v>
      </c>
      <c r="AH69" s="127">
        <v>0</v>
      </c>
      <c r="AI69" s="128">
        <v>0</v>
      </c>
      <c r="AJ69" s="129">
        <v>0</v>
      </c>
      <c r="AK69" s="127">
        <v>0</v>
      </c>
      <c r="AL69" s="128">
        <v>0</v>
      </c>
      <c r="AM69" s="129">
        <v>0</v>
      </c>
      <c r="AN69" s="144">
        <v>0</v>
      </c>
      <c r="AO69" s="143">
        <v>0</v>
      </c>
      <c r="AP69" s="129">
        <v>0</v>
      </c>
      <c r="AQ69" s="144">
        <v>0</v>
      </c>
      <c r="AR69" s="143">
        <v>-6.36</v>
      </c>
      <c r="AS69" s="143">
        <v>-6.36</v>
      </c>
      <c r="AT69" s="127">
        <v>0</v>
      </c>
      <c r="AU69" s="128">
        <v>0</v>
      </c>
      <c r="AV69" s="129">
        <v>0</v>
      </c>
    </row>
    <row r="70" spans="1:48" x14ac:dyDescent="0.25">
      <c r="A70" s="7">
        <v>62</v>
      </c>
      <c r="B70" s="130" t="s">
        <v>533</v>
      </c>
      <c r="C70" s="131">
        <v>418</v>
      </c>
      <c r="D70" s="84">
        <v>1.4</v>
      </c>
      <c r="E70" s="84" t="s">
        <v>207</v>
      </c>
      <c r="F70" s="69">
        <v>42496</v>
      </c>
      <c r="G70" s="69">
        <v>42496</v>
      </c>
      <c r="H70" s="86" t="s">
        <v>658</v>
      </c>
      <c r="I70" s="65">
        <f t="shared" si="14"/>
        <v>8097141.7199999979</v>
      </c>
      <c r="J70" s="17">
        <f t="shared" si="15"/>
        <v>1246878.8535120001</v>
      </c>
      <c r="K70" s="18">
        <f t="shared" ref="K70" si="27">J70/I70</f>
        <v>0.15399000000607627</v>
      </c>
      <c r="L70" s="19">
        <f t="shared" si="17"/>
        <v>874929.7893901997</v>
      </c>
      <c r="M70" s="127">
        <v>874811.39999999944</v>
      </c>
      <c r="N70" s="128">
        <v>134712.2074859998</v>
      </c>
      <c r="O70" s="129">
        <v>85203.727189199984</v>
      </c>
      <c r="P70" s="127">
        <v>830251.20000000054</v>
      </c>
      <c r="Q70" s="128">
        <v>127850.38228800004</v>
      </c>
      <c r="R70" s="129">
        <v>88578.856630800059</v>
      </c>
      <c r="S70" s="127">
        <v>874931.75999999966</v>
      </c>
      <c r="T70" s="128">
        <v>134730.7417224001</v>
      </c>
      <c r="U70" s="129">
        <v>99676.718287200056</v>
      </c>
      <c r="V70" s="127">
        <v>781251.84000000067</v>
      </c>
      <c r="W70" s="128">
        <v>120304.9708416002</v>
      </c>
      <c r="X70" s="129">
        <v>86374.905461999966</v>
      </c>
      <c r="Y70" s="127">
        <v>602157.59999999939</v>
      </c>
      <c r="Z70" s="128">
        <v>92726.248824000038</v>
      </c>
      <c r="AA70" s="129">
        <v>66110.843752799992</v>
      </c>
      <c r="AB70" s="127">
        <v>349579.79999999976</v>
      </c>
      <c r="AC70" s="128">
        <v>53831.793402000032</v>
      </c>
      <c r="AD70" s="129">
        <v>38707.74127920001</v>
      </c>
      <c r="AE70" s="127">
        <v>508937.87999999936</v>
      </c>
      <c r="AF70" s="128">
        <v>78371.344141199894</v>
      </c>
      <c r="AG70" s="129">
        <v>53500.667173199952</v>
      </c>
      <c r="AH70" s="127">
        <v>298895.8800000003</v>
      </c>
      <c r="AI70" s="128">
        <v>46026.976561199968</v>
      </c>
      <c r="AJ70" s="129">
        <v>31318.16218079998</v>
      </c>
      <c r="AK70" s="127">
        <v>480005.6399999999</v>
      </c>
      <c r="AL70" s="128">
        <v>73916.068503600021</v>
      </c>
      <c r="AM70" s="129">
        <v>50159.271094800017</v>
      </c>
      <c r="AN70" s="144">
        <v>781520.87999999966</v>
      </c>
      <c r="AO70" s="143">
        <v>120346.40031120004</v>
      </c>
      <c r="AP70" s="129">
        <v>83398.676034599921</v>
      </c>
      <c r="AQ70" s="144">
        <v>869062.92</v>
      </c>
      <c r="AR70" s="143">
        <v>133826.99909999999</v>
      </c>
      <c r="AS70" s="129">
        <v>94467.336500000005</v>
      </c>
      <c r="AT70" s="144">
        <v>845734.92000000027</v>
      </c>
      <c r="AU70" s="143">
        <v>130234.72033080003</v>
      </c>
      <c r="AV70" s="129">
        <v>97432.883805599908</v>
      </c>
    </row>
    <row r="71" spans="1:48" x14ac:dyDescent="0.25">
      <c r="A71" s="7">
        <v>63</v>
      </c>
      <c r="B71" s="130" t="s">
        <v>550</v>
      </c>
      <c r="C71" s="131">
        <v>422</v>
      </c>
      <c r="D71" s="84">
        <v>3.99</v>
      </c>
      <c r="E71" s="84" t="s">
        <v>207</v>
      </c>
      <c r="F71" s="69">
        <v>42887</v>
      </c>
      <c r="G71" s="69">
        <v>42887</v>
      </c>
      <c r="H71" s="86" t="s">
        <v>551</v>
      </c>
      <c r="I71" s="65">
        <f t="shared" si="14"/>
        <v>20639999.999999888</v>
      </c>
      <c r="J71" s="17">
        <f t="shared" si="15"/>
        <v>2963284.7999859904</v>
      </c>
      <c r="K71" s="18">
        <f t="shared" ref="K71" si="28">J71/I71</f>
        <v>0.14356999999932202</v>
      </c>
      <c r="L71" s="19">
        <f t="shared" si="17"/>
        <v>1995651.0361751025</v>
      </c>
      <c r="M71" s="127">
        <v>2445941.6999999997</v>
      </c>
      <c r="N71" s="128">
        <v>351163.84986900009</v>
      </c>
      <c r="O71" s="129">
        <v>210430.72647600013</v>
      </c>
      <c r="P71" s="127">
        <v>1827489.5999999999</v>
      </c>
      <c r="Q71" s="128">
        <v>262372.68187199999</v>
      </c>
      <c r="R71" s="129">
        <v>174768.17669699996</v>
      </c>
      <c r="S71" s="127">
        <v>2023921.7999999993</v>
      </c>
      <c r="T71" s="128">
        <v>290574.45282600046</v>
      </c>
      <c r="U71" s="129">
        <v>209499.68893499998</v>
      </c>
      <c r="V71" s="127">
        <v>1530805.7999999998</v>
      </c>
      <c r="W71" s="128">
        <v>219777.78870600008</v>
      </c>
      <c r="X71" s="129">
        <v>153995.30645099987</v>
      </c>
      <c r="Y71" s="127">
        <v>1145255.100000001</v>
      </c>
      <c r="Z71" s="128">
        <v>164424.27470700003</v>
      </c>
      <c r="AA71" s="129">
        <v>114294.72582300002</v>
      </c>
      <c r="AB71" s="127">
        <v>627732.29999999958</v>
      </c>
      <c r="AC71" s="128">
        <v>90123.526310999994</v>
      </c>
      <c r="AD71" s="129">
        <v>62765.316425999903</v>
      </c>
      <c r="AE71" s="127">
        <v>1081755.6000000006</v>
      </c>
      <c r="AF71" s="128">
        <v>155307.65149200006</v>
      </c>
      <c r="AG71" s="129">
        <v>102450.45756299995</v>
      </c>
      <c r="AH71" s="127">
        <v>1900381.2000000007</v>
      </c>
      <c r="AI71" s="128">
        <v>272837.72888400021</v>
      </c>
      <c r="AJ71" s="129">
        <v>179451.19973999975</v>
      </c>
      <c r="AK71" s="127">
        <v>2346643.1999999983</v>
      </c>
      <c r="AL71" s="128">
        <v>336907.56422400009</v>
      </c>
      <c r="AM71" s="129">
        <v>222598.76279099984</v>
      </c>
      <c r="AN71" s="144">
        <v>2356182.9000000013</v>
      </c>
      <c r="AO71" s="143">
        <v>338277.17895299953</v>
      </c>
      <c r="AP71" s="129">
        <v>227077.1868465002</v>
      </c>
      <c r="AQ71" s="144">
        <v>1696360.2</v>
      </c>
      <c r="AR71" s="143">
        <v>243546.4339</v>
      </c>
      <c r="AS71" s="129">
        <v>166594.13649999999</v>
      </c>
      <c r="AT71" s="144">
        <v>1657530.5999998897</v>
      </c>
      <c r="AU71" s="143">
        <v>237971.66824198977</v>
      </c>
      <c r="AV71" s="129">
        <v>171725.35192660298</v>
      </c>
    </row>
    <row r="72" spans="1:48" x14ac:dyDescent="0.25">
      <c r="A72" s="7">
        <v>64</v>
      </c>
      <c r="B72" s="139" t="s">
        <v>549</v>
      </c>
      <c r="C72" s="131">
        <v>421</v>
      </c>
      <c r="D72" s="84">
        <v>3.38</v>
      </c>
      <c r="E72" s="84" t="s">
        <v>207</v>
      </c>
      <c r="F72" s="69">
        <v>42832</v>
      </c>
      <c r="G72" s="69">
        <v>42832</v>
      </c>
      <c r="H72" s="86" t="s">
        <v>552</v>
      </c>
      <c r="I72" s="65">
        <f t="shared" si="14"/>
        <v>20713903.919999994</v>
      </c>
      <c r="J72" s="17">
        <f t="shared" si="15"/>
        <v>3001651.8170712003</v>
      </c>
      <c r="K72" s="18">
        <f t="shared" ref="K72:K84" si="29">J72/I72</f>
        <v>0.1449100000011587</v>
      </c>
      <c r="L72" s="19">
        <f t="shared" si="17"/>
        <v>2046671.1379492003</v>
      </c>
      <c r="M72" s="127">
        <v>1747830.7200000004</v>
      </c>
      <c r="N72" s="128">
        <v>253278.14963520004</v>
      </c>
      <c r="O72" s="129">
        <v>154623.48080880017</v>
      </c>
      <c r="P72" s="127">
        <v>1865773.4400000006</v>
      </c>
      <c r="Q72" s="128">
        <v>270369.22919040004</v>
      </c>
      <c r="R72" s="129">
        <v>181969.65192479995</v>
      </c>
      <c r="S72" s="127">
        <v>1668792.9600000002</v>
      </c>
      <c r="T72" s="128">
        <v>241824.78783360016</v>
      </c>
      <c r="U72" s="129">
        <v>175937.74013759996</v>
      </c>
      <c r="V72" s="127">
        <v>1717604.8799999992</v>
      </c>
      <c r="W72" s="128">
        <v>248898.12316079997</v>
      </c>
      <c r="X72" s="129">
        <v>174013.56698159978</v>
      </c>
      <c r="Y72" s="127">
        <v>1614502.0799999998</v>
      </c>
      <c r="Z72" s="128">
        <v>233957.49641280007</v>
      </c>
      <c r="AA72" s="129">
        <v>163988.12783520023</v>
      </c>
      <c r="AB72" s="127">
        <v>1485371.7600000007</v>
      </c>
      <c r="AC72" s="128">
        <v>215245.22174159999</v>
      </c>
      <c r="AD72" s="129">
        <v>149031.60058559995</v>
      </c>
      <c r="AE72" s="127">
        <v>1507642.079999997</v>
      </c>
      <c r="AF72" s="128">
        <v>218472.41381279973</v>
      </c>
      <c r="AG72" s="129">
        <v>143710.55370720002</v>
      </c>
      <c r="AH72" s="127">
        <v>889662.24</v>
      </c>
      <c r="AI72" s="128">
        <v>128920.95519840001</v>
      </c>
      <c r="AJ72" s="129">
        <v>82254.846220800027</v>
      </c>
      <c r="AK72" s="127">
        <v>1971945.5999999999</v>
      </c>
      <c r="AL72" s="128">
        <v>285754.63689600001</v>
      </c>
      <c r="AM72" s="129">
        <v>189627.51634080012</v>
      </c>
      <c r="AN72" s="144">
        <v>2065198.8000000003</v>
      </c>
      <c r="AO72" s="143">
        <v>299267.95810800011</v>
      </c>
      <c r="AP72" s="129">
        <v>201881.52308280009</v>
      </c>
      <c r="AQ72" s="144">
        <v>2075223.6</v>
      </c>
      <c r="AR72" s="143">
        <v>300720.6519</v>
      </c>
      <c r="AS72" s="129">
        <v>206786.38930000001</v>
      </c>
      <c r="AT72" s="144">
        <v>2104355.7599999988</v>
      </c>
      <c r="AU72" s="143">
        <v>304942.19318160031</v>
      </c>
      <c r="AV72" s="129">
        <v>222846.1410240001</v>
      </c>
    </row>
    <row r="73" spans="1:48" x14ac:dyDescent="0.25">
      <c r="A73" s="7">
        <v>65</v>
      </c>
      <c r="B73" s="130" t="s">
        <v>46</v>
      </c>
      <c r="C73" s="131">
        <v>106</v>
      </c>
      <c r="D73" s="84">
        <v>2.4</v>
      </c>
      <c r="E73" s="84" t="s">
        <v>249</v>
      </c>
      <c r="F73" s="69">
        <v>41059</v>
      </c>
      <c r="G73" s="69">
        <v>41142</v>
      </c>
      <c r="H73" s="86" t="s">
        <v>282</v>
      </c>
      <c r="I73" s="65">
        <f t="shared" si="14"/>
        <v>14247999.999999989</v>
      </c>
      <c r="J73" s="17">
        <f t="shared" si="15"/>
        <v>2022435.3251279995</v>
      </c>
      <c r="K73" s="18">
        <f t="shared" si="29"/>
        <v>0.14194520810836617</v>
      </c>
      <c r="L73" s="19">
        <f t="shared" si="17"/>
        <v>1362678.2674669996</v>
      </c>
      <c r="M73" s="127">
        <v>1323698.9999999993</v>
      </c>
      <c r="N73" s="128">
        <v>207926.63892000003</v>
      </c>
      <c r="O73" s="129">
        <v>132906.34202800004</v>
      </c>
      <c r="P73" s="127">
        <v>1240690.2000000004</v>
      </c>
      <c r="Q73" s="128">
        <v>194887.61661599998</v>
      </c>
      <c r="R73" s="129">
        <v>136266.84032999998</v>
      </c>
      <c r="S73" s="127">
        <v>1366818.0000000002</v>
      </c>
      <c r="T73" s="128">
        <v>214699.77144000001</v>
      </c>
      <c r="U73" s="129">
        <v>159910.25313</v>
      </c>
      <c r="V73" s="127">
        <v>912879.80000000051</v>
      </c>
      <c r="W73" s="128">
        <v>143395.15898400001</v>
      </c>
      <c r="X73" s="129">
        <v>102889.71959000001</v>
      </c>
      <c r="Y73" s="127">
        <v>1426735.7999999989</v>
      </c>
      <c r="Z73" s="128">
        <v>224111.65946399985</v>
      </c>
      <c r="AA73" s="129">
        <v>161138.70265799997</v>
      </c>
      <c r="AB73" s="127">
        <v>1375224.9999999995</v>
      </c>
      <c r="AC73" s="128">
        <v>216020.34300000028</v>
      </c>
      <c r="AD73" s="129">
        <v>154387.22048399996</v>
      </c>
      <c r="AE73" s="127">
        <v>1187314.5999999996</v>
      </c>
      <c r="AF73" s="128">
        <v>186503.37736800007</v>
      </c>
      <c r="AG73" s="129">
        <v>128625.93747800014</v>
      </c>
      <c r="AH73" s="127">
        <v>1229068.5999999987</v>
      </c>
      <c r="AI73" s="128">
        <v>193062.095688</v>
      </c>
      <c r="AJ73" s="129">
        <v>132235.01098600012</v>
      </c>
      <c r="AK73" s="127">
        <v>616621.1999999996</v>
      </c>
      <c r="AL73" s="128">
        <v>65090.533872</v>
      </c>
      <c r="AM73" s="129">
        <v>34430.959502000005</v>
      </c>
      <c r="AN73" s="144">
        <v>1338466.600000001</v>
      </c>
      <c r="AO73" s="143">
        <v>141288.534296</v>
      </c>
      <c r="AP73" s="129">
        <v>78107.524870999987</v>
      </c>
      <c r="AQ73" s="144">
        <v>1245448.2</v>
      </c>
      <c r="AR73" s="143">
        <v>131469.51199999999</v>
      </c>
      <c r="AS73" s="129">
        <v>75398.127129999993</v>
      </c>
      <c r="AT73" s="144">
        <v>985032.99999999325</v>
      </c>
      <c r="AU73" s="143">
        <v>103980.08347999932</v>
      </c>
      <c r="AV73" s="129">
        <v>66381.629279999514</v>
      </c>
    </row>
    <row r="74" spans="1:48" x14ac:dyDescent="0.25">
      <c r="A74" s="7">
        <v>66</v>
      </c>
      <c r="B74" s="130" t="s">
        <v>554</v>
      </c>
      <c r="C74" s="131">
        <v>434</v>
      </c>
      <c r="D74" s="84">
        <v>3.98</v>
      </c>
      <c r="E74" s="84" t="s">
        <v>207</v>
      </c>
      <c r="F74" s="69">
        <v>42992</v>
      </c>
      <c r="G74" s="69">
        <v>43005</v>
      </c>
      <c r="H74" s="86" t="s">
        <v>587</v>
      </c>
      <c r="I74" s="65">
        <f t="shared" si="14"/>
        <v>28072671.400000006</v>
      </c>
      <c r="J74" s="17">
        <f t="shared" si="15"/>
        <v>4030393.4328759979</v>
      </c>
      <c r="K74" s="18">
        <f t="shared" ref="K74" si="30">J74/I74</f>
        <v>0.14356999999921621</v>
      </c>
      <c r="L74" s="19">
        <f t="shared" si="17"/>
        <v>2738131.7337299995</v>
      </c>
      <c r="M74" s="127">
        <v>2594363.1999999988</v>
      </c>
      <c r="N74" s="128">
        <v>372472.72462400066</v>
      </c>
      <c r="O74" s="129">
        <v>226122.5162000001</v>
      </c>
      <c r="P74" s="127">
        <v>2312993.2000000011</v>
      </c>
      <c r="Q74" s="128">
        <v>332076.43372399977</v>
      </c>
      <c r="R74" s="129">
        <v>222904.66246799962</v>
      </c>
      <c r="S74" s="127">
        <v>2519251.5999999982</v>
      </c>
      <c r="T74" s="128">
        <v>361688.95221200021</v>
      </c>
      <c r="U74" s="129">
        <v>260926.03426799976</v>
      </c>
      <c r="V74" s="127">
        <v>2478713.600000001</v>
      </c>
      <c r="W74" s="128">
        <v>355868.91155200137</v>
      </c>
      <c r="X74" s="129">
        <v>248043.16238000008</v>
      </c>
      <c r="Y74" s="127">
        <v>1765385.5999999999</v>
      </c>
      <c r="Z74" s="128">
        <v>253456.41059199825</v>
      </c>
      <c r="AA74" s="129">
        <v>179270.367088</v>
      </c>
      <c r="AB74" s="127">
        <v>2090626.8</v>
      </c>
      <c r="AC74" s="128">
        <v>300151.28967599885</v>
      </c>
      <c r="AD74" s="129">
        <v>208502.98237599985</v>
      </c>
      <c r="AE74" s="127">
        <v>2643376.7999999989</v>
      </c>
      <c r="AF74" s="128">
        <v>379509.60717599973</v>
      </c>
      <c r="AG74" s="129">
        <v>249801.597855</v>
      </c>
      <c r="AH74" s="127">
        <v>1804439.2000000007</v>
      </c>
      <c r="AI74" s="128">
        <v>259063.33594399985</v>
      </c>
      <c r="AJ74" s="129">
        <v>168875.96537899994</v>
      </c>
      <c r="AK74" s="127">
        <v>2356990.5000000028</v>
      </c>
      <c r="AL74" s="128">
        <v>338393.12608499959</v>
      </c>
      <c r="AM74" s="129">
        <v>224274.39977400005</v>
      </c>
      <c r="AN74" s="144">
        <v>2503041.0999999996</v>
      </c>
      <c r="AO74" s="143">
        <v>359361.6107270004</v>
      </c>
      <c r="AP74" s="129">
        <v>241077.85916899986</v>
      </c>
      <c r="AQ74" s="144">
        <v>2415634.6</v>
      </c>
      <c r="AR74" s="143">
        <v>346812.65950000001</v>
      </c>
      <c r="AS74" s="129">
        <v>237843.35810000001</v>
      </c>
      <c r="AT74" s="144">
        <v>2587855.200000003</v>
      </c>
      <c r="AU74" s="143">
        <v>371538.37106399907</v>
      </c>
      <c r="AV74" s="129">
        <v>270488.82867300021</v>
      </c>
    </row>
    <row r="75" spans="1:48" x14ac:dyDescent="0.25">
      <c r="A75" s="7">
        <v>67</v>
      </c>
      <c r="B75" s="139" t="s">
        <v>548</v>
      </c>
      <c r="C75" s="131">
        <v>395</v>
      </c>
      <c r="D75" s="84">
        <v>0.5</v>
      </c>
      <c r="E75" s="84" t="s">
        <v>207</v>
      </c>
      <c r="F75" s="69">
        <v>42829</v>
      </c>
      <c r="G75" s="69">
        <v>42853</v>
      </c>
      <c r="H75" s="86" t="s">
        <v>553</v>
      </c>
      <c r="I75" s="65">
        <f t="shared" si="14"/>
        <v>209714.4</v>
      </c>
      <c r="J75" s="17">
        <f t="shared" si="15"/>
        <v>36064.585368000015</v>
      </c>
      <c r="K75" s="18">
        <f t="shared" si="29"/>
        <v>0.17197000000000007</v>
      </c>
      <c r="L75" s="19">
        <f t="shared" si="17"/>
        <v>24315.155040000027</v>
      </c>
      <c r="M75" s="127">
        <v>171022.3</v>
      </c>
      <c r="N75" s="128">
        <v>29410.704931000011</v>
      </c>
      <c r="O75" s="129">
        <v>19752.028839000024</v>
      </c>
      <c r="P75" s="127">
        <v>38692.1</v>
      </c>
      <c r="Q75" s="128">
        <v>6653.8804370000025</v>
      </c>
      <c r="R75" s="129">
        <v>4563.1262010000028</v>
      </c>
      <c r="S75" s="127">
        <v>0</v>
      </c>
      <c r="T75" s="128">
        <v>0</v>
      </c>
      <c r="U75" s="129">
        <v>0</v>
      </c>
      <c r="V75" s="127">
        <v>0</v>
      </c>
      <c r="W75" s="128">
        <v>0</v>
      </c>
      <c r="X75" s="129">
        <v>0</v>
      </c>
      <c r="Y75" s="127">
        <v>0</v>
      </c>
      <c r="Z75" s="128">
        <v>0</v>
      </c>
      <c r="AA75" s="129">
        <v>0</v>
      </c>
      <c r="AB75" s="127">
        <v>0</v>
      </c>
      <c r="AC75" s="128">
        <v>0</v>
      </c>
      <c r="AD75" s="129">
        <v>0</v>
      </c>
      <c r="AE75" s="127">
        <v>0</v>
      </c>
      <c r="AF75" s="128">
        <v>0</v>
      </c>
      <c r="AG75" s="129">
        <v>0</v>
      </c>
      <c r="AH75" s="127">
        <v>0</v>
      </c>
      <c r="AI75" s="128">
        <v>0</v>
      </c>
      <c r="AJ75" s="129">
        <v>0</v>
      </c>
      <c r="AK75" s="127">
        <v>0</v>
      </c>
      <c r="AL75" s="128">
        <v>0</v>
      </c>
      <c r="AM75" s="129">
        <v>0</v>
      </c>
      <c r="AN75" s="127">
        <v>0</v>
      </c>
      <c r="AO75" s="128">
        <v>0</v>
      </c>
      <c r="AP75" s="129">
        <v>0</v>
      </c>
      <c r="AQ75" s="127">
        <v>0</v>
      </c>
      <c r="AR75" s="128">
        <v>0</v>
      </c>
      <c r="AS75" s="129">
        <v>0</v>
      </c>
      <c r="AT75" s="127">
        <v>0</v>
      </c>
      <c r="AU75" s="128">
        <v>0</v>
      </c>
      <c r="AV75" s="129">
        <v>0</v>
      </c>
    </row>
    <row r="76" spans="1:48" x14ac:dyDescent="0.25">
      <c r="A76" s="7">
        <v>68</v>
      </c>
      <c r="B76" s="130" t="s">
        <v>672</v>
      </c>
      <c r="C76" s="51">
        <v>413</v>
      </c>
      <c r="D76" s="84">
        <v>3.5</v>
      </c>
      <c r="E76" s="84" t="s">
        <v>207</v>
      </c>
      <c r="F76" s="69">
        <v>42220</v>
      </c>
      <c r="G76" s="69">
        <v>42220</v>
      </c>
      <c r="H76" s="86" t="s">
        <v>529</v>
      </c>
      <c r="I76" s="65">
        <f t="shared" si="14"/>
        <v>22349784.799999997</v>
      </c>
      <c r="J76" s="17">
        <f t="shared" si="15"/>
        <v>3238707.3153360006</v>
      </c>
      <c r="K76" s="18">
        <f t="shared" si="29"/>
        <v>0.14490999999856827</v>
      </c>
      <c r="L76" s="19">
        <f t="shared" si="17"/>
        <v>2206009.9252100009</v>
      </c>
      <c r="M76" s="127">
        <v>2122476.7999999984</v>
      </c>
      <c r="N76" s="128">
        <v>307568.11308799987</v>
      </c>
      <c r="O76" s="129">
        <v>187019.42302800028</v>
      </c>
      <c r="P76" s="127">
        <v>1452318</v>
      </c>
      <c r="Q76" s="128">
        <v>210455.4013800002</v>
      </c>
      <c r="R76" s="129">
        <v>141082.44195199996</v>
      </c>
      <c r="S76" s="127">
        <v>2119589.5999999973</v>
      </c>
      <c r="T76" s="128">
        <v>307149.72893600026</v>
      </c>
      <c r="U76" s="129">
        <v>222190.6888839998</v>
      </c>
      <c r="V76" s="127">
        <v>2037442.8</v>
      </c>
      <c r="W76" s="128">
        <v>295245.83614799951</v>
      </c>
      <c r="X76" s="129">
        <v>206655.47626000005</v>
      </c>
      <c r="Y76" s="127">
        <v>1602301.2000000007</v>
      </c>
      <c r="Z76" s="128">
        <v>232189.46689200008</v>
      </c>
      <c r="AA76" s="129">
        <v>163948.02730799999</v>
      </c>
      <c r="AB76" s="127">
        <v>2037459.6000000008</v>
      </c>
      <c r="AC76" s="128">
        <v>295248.27063599997</v>
      </c>
      <c r="AD76" s="129">
        <v>204660.36633200024</v>
      </c>
      <c r="AE76" s="127">
        <v>2081741.9999999984</v>
      </c>
      <c r="AF76" s="128">
        <v>301665.23322000063</v>
      </c>
      <c r="AG76" s="129">
        <v>200229.49244800012</v>
      </c>
      <c r="AH76" s="127">
        <v>1819569.9999999991</v>
      </c>
      <c r="AI76" s="128">
        <v>263673.88870000007</v>
      </c>
      <c r="AJ76" s="129">
        <v>172278.88103200018</v>
      </c>
      <c r="AK76" s="127">
        <v>1443602.4</v>
      </c>
      <c r="AL76" s="128">
        <v>209192.42378399998</v>
      </c>
      <c r="AM76" s="129">
        <v>135750.21075999999</v>
      </c>
      <c r="AN76" s="144">
        <v>1844822</v>
      </c>
      <c r="AO76" s="143">
        <v>267333.15601999999</v>
      </c>
      <c r="AP76" s="129">
        <v>181150.17029799987</v>
      </c>
      <c r="AQ76" s="144">
        <v>1672485.2</v>
      </c>
      <c r="AR76" s="143">
        <v>242359.8303</v>
      </c>
      <c r="AS76" s="129">
        <v>166996.25090000001</v>
      </c>
      <c r="AT76" s="144">
        <v>2115975.2000000011</v>
      </c>
      <c r="AU76" s="143">
        <v>306625.96623199992</v>
      </c>
      <c r="AV76" s="129">
        <v>224048.49600800016</v>
      </c>
    </row>
    <row r="77" spans="1:48" x14ac:dyDescent="0.25">
      <c r="A77" s="7">
        <v>69</v>
      </c>
      <c r="B77" s="130" t="s">
        <v>47</v>
      </c>
      <c r="C77" s="51">
        <v>387</v>
      </c>
      <c r="D77" s="74">
        <v>0.8</v>
      </c>
      <c r="E77" s="74" t="s">
        <v>207</v>
      </c>
      <c r="F77" s="76">
        <v>41983</v>
      </c>
      <c r="G77" s="76">
        <v>41983</v>
      </c>
      <c r="H77" s="87" t="s">
        <v>603</v>
      </c>
      <c r="I77" s="65">
        <f t="shared" si="14"/>
        <v>4175821.9999999981</v>
      </c>
      <c r="J77" s="17">
        <f t="shared" si="15"/>
        <v>708845.78449999983</v>
      </c>
      <c r="K77" s="18">
        <f t="shared" si="29"/>
        <v>0.16975000000000004</v>
      </c>
      <c r="L77" s="19">
        <f t="shared" si="17"/>
        <v>517259.76025560003</v>
      </c>
      <c r="M77" s="127">
        <v>412873.6</v>
      </c>
      <c r="N77" s="128">
        <v>70085.293599999917</v>
      </c>
      <c r="O77" s="129">
        <v>46842.834694399942</v>
      </c>
      <c r="P77" s="127">
        <v>386765.84</v>
      </c>
      <c r="Q77" s="128">
        <v>65653.501339999944</v>
      </c>
      <c r="R77" s="129">
        <v>47457.029185600026</v>
      </c>
      <c r="S77" s="127">
        <v>370219.59999999945</v>
      </c>
      <c r="T77" s="128">
        <v>62844.777099999999</v>
      </c>
      <c r="U77" s="129">
        <v>47834.45083919997</v>
      </c>
      <c r="V77" s="127">
        <v>430537.19999999955</v>
      </c>
      <c r="W77" s="128">
        <v>73083.689699999959</v>
      </c>
      <c r="X77" s="129">
        <v>54448.99415600003</v>
      </c>
      <c r="Y77" s="127">
        <v>406039.44</v>
      </c>
      <c r="Z77" s="128">
        <v>68925.194939999972</v>
      </c>
      <c r="AA77" s="129">
        <v>51118.473190400007</v>
      </c>
      <c r="AB77" s="127">
        <v>381309.20000000013</v>
      </c>
      <c r="AC77" s="128">
        <v>64727.236700000023</v>
      </c>
      <c r="AD77" s="129">
        <v>48058.185588799985</v>
      </c>
      <c r="AE77" s="127">
        <v>0</v>
      </c>
      <c r="AF77" s="128">
        <v>0</v>
      </c>
      <c r="AG77" s="129">
        <v>0</v>
      </c>
      <c r="AH77" s="127">
        <v>339637.51999999984</v>
      </c>
      <c r="AI77" s="128">
        <v>57653.46901999999</v>
      </c>
      <c r="AJ77" s="129">
        <v>41049.949327199996</v>
      </c>
      <c r="AK77" s="127">
        <v>382614.47999999969</v>
      </c>
      <c r="AL77" s="128">
        <v>64948.807980000005</v>
      </c>
      <c r="AM77" s="129">
        <v>46288.107315200039</v>
      </c>
      <c r="AN77" s="144">
        <v>370350.95999999967</v>
      </c>
      <c r="AO77" s="143">
        <v>62867.075459999993</v>
      </c>
      <c r="AP77" s="129">
        <v>45346.984060400056</v>
      </c>
      <c r="AQ77" s="144">
        <v>349435.52</v>
      </c>
      <c r="AR77" s="143">
        <v>59316.679519999998</v>
      </c>
      <c r="AS77" s="129">
        <v>43568.172120000003</v>
      </c>
      <c r="AT77" s="144">
        <v>346038.64000000007</v>
      </c>
      <c r="AU77" s="143">
        <v>58740.059140000034</v>
      </c>
      <c r="AV77" s="129">
        <v>45246.579778399973</v>
      </c>
    </row>
    <row r="78" spans="1:48" x14ac:dyDescent="0.25">
      <c r="A78" s="7">
        <v>70</v>
      </c>
      <c r="B78" s="130" t="s">
        <v>48</v>
      </c>
      <c r="C78" s="51">
        <v>388</v>
      </c>
      <c r="D78" s="74">
        <v>0.8</v>
      </c>
      <c r="E78" s="74" t="s">
        <v>207</v>
      </c>
      <c r="F78" s="76">
        <v>41996</v>
      </c>
      <c r="G78" s="76">
        <v>41996</v>
      </c>
      <c r="H78" s="87" t="s">
        <v>604</v>
      </c>
      <c r="I78" s="65">
        <f t="shared" si="14"/>
        <v>4336453.3599999985</v>
      </c>
      <c r="J78" s="17">
        <f t="shared" si="15"/>
        <v>736112.95785999985</v>
      </c>
      <c r="K78" s="18">
        <f t="shared" si="29"/>
        <v>0.16975000000000001</v>
      </c>
      <c r="L78" s="19">
        <f t="shared" si="17"/>
        <v>536610.70047439996</v>
      </c>
      <c r="M78" s="127">
        <v>398337.59999999963</v>
      </c>
      <c r="N78" s="128">
        <v>67617.807599999956</v>
      </c>
      <c r="O78" s="129">
        <v>45092.691983199969</v>
      </c>
      <c r="P78" s="127">
        <v>368381.03999999934</v>
      </c>
      <c r="Q78" s="128">
        <v>62532.681539999969</v>
      </c>
      <c r="R78" s="129">
        <v>45157.358351199997</v>
      </c>
      <c r="S78" s="127">
        <v>362151.27999999968</v>
      </c>
      <c r="T78" s="128">
        <v>61475.179779999991</v>
      </c>
      <c r="U78" s="129">
        <v>46767.675347199962</v>
      </c>
      <c r="V78" s="127">
        <v>436859.76000000036</v>
      </c>
      <c r="W78" s="128">
        <v>74156.944260000062</v>
      </c>
      <c r="X78" s="129">
        <v>55224.819599999944</v>
      </c>
      <c r="Y78" s="127">
        <v>406316.00000000052</v>
      </c>
      <c r="Z78" s="128">
        <v>68972.14099999996</v>
      </c>
      <c r="AA78" s="129">
        <v>51009.987665600071</v>
      </c>
      <c r="AB78" s="127">
        <v>390828.00000000035</v>
      </c>
      <c r="AC78" s="128">
        <v>66343.053000000014</v>
      </c>
      <c r="AD78" s="129">
        <v>48959.46272079998</v>
      </c>
      <c r="AE78" s="127">
        <v>0</v>
      </c>
      <c r="AF78" s="128">
        <v>0</v>
      </c>
      <c r="AG78" s="129">
        <v>0</v>
      </c>
      <c r="AH78" s="127">
        <v>395683.20000000024</v>
      </c>
      <c r="AI78" s="128">
        <v>67167.223199999979</v>
      </c>
      <c r="AJ78" s="129">
        <v>47834.064094399961</v>
      </c>
      <c r="AK78" s="127">
        <v>421003.19999999943</v>
      </c>
      <c r="AL78" s="128">
        <v>71465.293200000029</v>
      </c>
      <c r="AM78" s="129">
        <v>50878.866289600024</v>
      </c>
      <c r="AN78" s="144">
        <v>425961.1199999997</v>
      </c>
      <c r="AO78" s="143">
        <v>72306.900120000006</v>
      </c>
      <c r="AP78" s="129">
        <v>52107.383058400032</v>
      </c>
      <c r="AQ78" s="144">
        <v>351947.36</v>
      </c>
      <c r="AR78" s="143">
        <v>59743.064359999997</v>
      </c>
      <c r="AS78" s="129">
        <v>43845.165240000002</v>
      </c>
      <c r="AT78" s="144">
        <v>378984.8000000001</v>
      </c>
      <c r="AU78" s="143">
        <v>64332.669799999931</v>
      </c>
      <c r="AV78" s="129">
        <v>49733.226124000037</v>
      </c>
    </row>
    <row r="79" spans="1:48" x14ac:dyDescent="0.25">
      <c r="A79" s="7">
        <v>71</v>
      </c>
      <c r="B79" s="130" t="s">
        <v>518</v>
      </c>
      <c r="C79" s="51">
        <v>389</v>
      </c>
      <c r="D79" s="74">
        <v>0.8</v>
      </c>
      <c r="E79" s="74" t="s">
        <v>207</v>
      </c>
      <c r="F79" s="76">
        <v>42010</v>
      </c>
      <c r="G79" s="76">
        <v>42010</v>
      </c>
      <c r="H79" s="87" t="s">
        <v>605</v>
      </c>
      <c r="I79" s="65">
        <f t="shared" si="14"/>
        <v>4467187.7599999979</v>
      </c>
      <c r="J79" s="17">
        <f t="shared" si="15"/>
        <v>758305.12226000009</v>
      </c>
      <c r="K79" s="18">
        <f t="shared" si="29"/>
        <v>0.1697500000000001</v>
      </c>
      <c r="L79" s="19">
        <f t="shared" si="17"/>
        <v>552845.95822399994</v>
      </c>
      <c r="M79" s="127">
        <v>408330.39999999967</v>
      </c>
      <c r="N79" s="128">
        <v>69314.085400000025</v>
      </c>
      <c r="O79" s="129">
        <v>46050.057954399999</v>
      </c>
      <c r="P79" s="127">
        <v>364810.07999999984</v>
      </c>
      <c r="Q79" s="128">
        <v>61926.511080000018</v>
      </c>
      <c r="R79" s="129">
        <v>44708.244756000051</v>
      </c>
      <c r="S79" s="127">
        <v>362782.80000000034</v>
      </c>
      <c r="T79" s="128">
        <v>61582.380300000026</v>
      </c>
      <c r="U79" s="129">
        <v>46845.797208000025</v>
      </c>
      <c r="V79" s="127">
        <v>426468.6399999999</v>
      </c>
      <c r="W79" s="128">
        <v>72393.05164000002</v>
      </c>
      <c r="X79" s="129">
        <v>53932.265539200023</v>
      </c>
      <c r="Y79" s="127">
        <v>424407.03999999998</v>
      </c>
      <c r="Z79" s="128">
        <v>72043.095039999942</v>
      </c>
      <c r="AA79" s="129">
        <v>53345.018755199977</v>
      </c>
      <c r="AB79" s="127">
        <v>396015.91999999993</v>
      </c>
      <c r="AC79" s="128">
        <v>67223.70242000006</v>
      </c>
      <c r="AD79" s="129">
        <v>49666.823574399998</v>
      </c>
      <c r="AE79" s="127">
        <v>0</v>
      </c>
      <c r="AF79" s="128">
        <v>0</v>
      </c>
      <c r="AG79" s="129">
        <v>0</v>
      </c>
      <c r="AH79" s="127">
        <v>404046.32000000012</v>
      </c>
      <c r="AI79" s="128">
        <v>68586.862819999995</v>
      </c>
      <c r="AJ79" s="129">
        <v>48767.594155999934</v>
      </c>
      <c r="AK79" s="127">
        <v>424893.67999999935</v>
      </c>
      <c r="AL79" s="128">
        <v>72125.702179999906</v>
      </c>
      <c r="AM79" s="129">
        <v>51443.776680799987</v>
      </c>
      <c r="AN79" s="144">
        <v>422650.63999999937</v>
      </c>
      <c r="AO79" s="143">
        <v>71744.946140000058</v>
      </c>
      <c r="AP79" s="129">
        <v>51711.517032799973</v>
      </c>
      <c r="AQ79" s="144">
        <v>405279.36</v>
      </c>
      <c r="AR79" s="143">
        <v>68796.171359999993</v>
      </c>
      <c r="AS79" s="129">
        <v>50504.706559999999</v>
      </c>
      <c r="AT79" s="144">
        <v>427502.87999999971</v>
      </c>
      <c r="AU79" s="143">
        <v>72568.613880000077</v>
      </c>
      <c r="AV79" s="129">
        <v>55870.156007199985</v>
      </c>
    </row>
    <row r="80" spans="1:48" s="132" customFormat="1" x14ac:dyDescent="0.25">
      <c r="A80" s="7">
        <v>72</v>
      </c>
      <c r="B80" s="130" t="s">
        <v>541</v>
      </c>
      <c r="C80" s="131">
        <v>402</v>
      </c>
      <c r="D80" s="133">
        <v>0.15</v>
      </c>
      <c r="E80" s="133" t="s">
        <v>207</v>
      </c>
      <c r="F80" s="134">
        <v>42156</v>
      </c>
      <c r="G80" s="134">
        <v>42719</v>
      </c>
      <c r="H80" s="135" t="s">
        <v>539</v>
      </c>
      <c r="I80" s="65">
        <f t="shared" si="14"/>
        <v>839395.07939999958</v>
      </c>
      <c r="J80" s="17">
        <f t="shared" si="15"/>
        <v>163623.28282973196</v>
      </c>
      <c r="K80" s="18">
        <f t="shared" si="29"/>
        <v>0.1949300000027282</v>
      </c>
      <c r="L80" s="19">
        <f t="shared" si="17"/>
        <v>124892.95922116494</v>
      </c>
      <c r="M80" s="127">
        <v>80487.072599999912</v>
      </c>
      <c r="N80" s="128">
        <v>15689.345061918</v>
      </c>
      <c r="O80" s="129">
        <v>11101.948017401997</v>
      </c>
      <c r="P80" s="127">
        <v>81170.981399999975</v>
      </c>
      <c r="Q80" s="128">
        <v>15822.659404301994</v>
      </c>
      <c r="R80" s="129">
        <v>11991.850417829997</v>
      </c>
      <c r="S80" s="127">
        <v>92489.244599999816</v>
      </c>
      <c r="T80" s="128">
        <v>18028.928449878</v>
      </c>
      <c r="U80" s="129">
        <v>14322.132965723978</v>
      </c>
      <c r="V80" s="127">
        <v>92127.51299999989</v>
      </c>
      <c r="W80" s="128">
        <v>17958.41610908998</v>
      </c>
      <c r="X80" s="129">
        <v>13947.106179983994</v>
      </c>
      <c r="Y80" s="127">
        <v>92268.64620000009</v>
      </c>
      <c r="Z80" s="128">
        <v>17985.927203766008</v>
      </c>
      <c r="AA80" s="129">
        <v>13911.426219965986</v>
      </c>
      <c r="AB80" s="127">
        <v>54369.163200000046</v>
      </c>
      <c r="AC80" s="128">
        <v>10598.180982575986</v>
      </c>
      <c r="AD80" s="129">
        <v>8173.7106393360082</v>
      </c>
      <c r="AE80" s="127">
        <v>50891.920799999971</v>
      </c>
      <c r="AF80" s="128">
        <v>9920.3621215439962</v>
      </c>
      <c r="AG80" s="129">
        <v>7439.8485822240009</v>
      </c>
      <c r="AH80" s="127">
        <v>70349.951399999962</v>
      </c>
      <c r="AI80" s="128">
        <v>13713.31602640201</v>
      </c>
      <c r="AJ80" s="129">
        <v>10265.667492179991</v>
      </c>
      <c r="AK80" s="127">
        <v>49340.039999999964</v>
      </c>
      <c r="AL80" s="128">
        <v>9617.8539972000035</v>
      </c>
      <c r="AM80" s="129">
        <v>7189.8535797359937</v>
      </c>
      <c r="AN80" s="144">
        <v>58472.832000000009</v>
      </c>
      <c r="AO80" s="143">
        <v>11398.109141759998</v>
      </c>
      <c r="AP80" s="129">
        <v>8629.4945283809866</v>
      </c>
      <c r="AQ80" s="144">
        <v>62393.247000000003</v>
      </c>
      <c r="AR80" s="143">
        <v>12162.315640000001</v>
      </c>
      <c r="AS80" s="129">
        <v>9317.5990770000008</v>
      </c>
      <c r="AT80" s="144">
        <v>55034.46719999997</v>
      </c>
      <c r="AU80" s="143">
        <v>10727.868691295995</v>
      </c>
      <c r="AV80" s="129">
        <v>8602.321521401991</v>
      </c>
    </row>
    <row r="81" spans="1:48" s="132" customFormat="1" x14ac:dyDescent="0.25">
      <c r="A81" s="7">
        <v>73</v>
      </c>
      <c r="B81" s="130" t="s">
        <v>543</v>
      </c>
      <c r="C81" s="131">
        <v>407</v>
      </c>
      <c r="D81" s="133">
        <v>0.15</v>
      </c>
      <c r="E81" s="133" t="s">
        <v>207</v>
      </c>
      <c r="F81" s="134">
        <v>42164</v>
      </c>
      <c r="G81" s="134">
        <v>42759</v>
      </c>
      <c r="H81" s="135" t="s">
        <v>542</v>
      </c>
      <c r="I81" s="65">
        <f t="shared" si="14"/>
        <v>776307.82259999984</v>
      </c>
      <c r="J81" s="17">
        <f t="shared" si="15"/>
        <v>151325.68385856799</v>
      </c>
      <c r="K81" s="18">
        <f t="shared" si="29"/>
        <v>0.19492999999890512</v>
      </c>
      <c r="L81" s="19">
        <f t="shared" si="17"/>
        <v>115687.50759392798</v>
      </c>
      <c r="M81" s="127">
        <v>78814.835399999996</v>
      </c>
      <c r="N81" s="128">
        <v>15363.37586452199</v>
      </c>
      <c r="O81" s="129">
        <v>10946.564339285991</v>
      </c>
      <c r="P81" s="127">
        <v>72115.020000000077</v>
      </c>
      <c r="Q81" s="128">
        <v>14057.380848599993</v>
      </c>
      <c r="R81" s="129">
        <v>10654.094857487997</v>
      </c>
      <c r="S81" s="127">
        <v>83634.212400000033</v>
      </c>
      <c r="T81" s="128">
        <v>16302.817023132015</v>
      </c>
      <c r="U81" s="129">
        <v>12955.488291341986</v>
      </c>
      <c r="V81" s="127">
        <v>86105.011200000095</v>
      </c>
      <c r="W81" s="128">
        <v>16784.449833215996</v>
      </c>
      <c r="X81" s="129">
        <v>13039.555355322002</v>
      </c>
      <c r="Y81" s="127">
        <v>72905.244600000035</v>
      </c>
      <c r="Z81" s="128">
        <v>14211.419329878006</v>
      </c>
      <c r="AA81" s="129">
        <v>11051.846541413997</v>
      </c>
      <c r="AB81" s="127">
        <v>63142.348799999985</v>
      </c>
      <c r="AC81" s="128">
        <v>12308.338051584007</v>
      </c>
      <c r="AD81" s="129">
        <v>9482.1574644900029</v>
      </c>
      <c r="AE81" s="127">
        <v>60092.921399999941</v>
      </c>
      <c r="AF81" s="128">
        <v>11713.913168501997</v>
      </c>
      <c r="AG81" s="129">
        <v>8844.6289762500019</v>
      </c>
      <c r="AH81" s="127">
        <v>43688.644200000039</v>
      </c>
      <c r="AI81" s="128">
        <v>8516.22741390599</v>
      </c>
      <c r="AJ81" s="129">
        <v>6369.3332327399985</v>
      </c>
      <c r="AK81" s="127">
        <v>46246.907399999938</v>
      </c>
      <c r="AL81" s="128">
        <v>9014.9096594820057</v>
      </c>
      <c r="AM81" s="129">
        <v>6725.4418260839984</v>
      </c>
      <c r="AN81" s="144">
        <v>55542.966599999985</v>
      </c>
      <c r="AO81" s="143">
        <v>10826.990479338008</v>
      </c>
      <c r="AP81" s="129">
        <v>8202.9121802399914</v>
      </c>
      <c r="AQ81" s="144">
        <v>59253.345000000001</v>
      </c>
      <c r="AR81" s="143">
        <v>11550.25454</v>
      </c>
      <c r="AS81" s="129">
        <v>8878.5133929999993</v>
      </c>
      <c r="AT81" s="144">
        <v>54766.365599999954</v>
      </c>
      <c r="AU81" s="143">
        <v>10675.607646407994</v>
      </c>
      <c r="AV81" s="129">
        <v>8536.9711362719991</v>
      </c>
    </row>
    <row r="82" spans="1:48" s="132" customFormat="1" x14ac:dyDescent="0.25">
      <c r="A82" s="7">
        <v>74</v>
      </c>
      <c r="B82" s="130" t="s">
        <v>546</v>
      </c>
      <c r="C82" s="131">
        <v>403</v>
      </c>
      <c r="D82" s="133">
        <v>0.99</v>
      </c>
      <c r="E82" s="133" t="s">
        <v>207</v>
      </c>
      <c r="F82" s="134">
        <v>42149</v>
      </c>
      <c r="G82" s="134">
        <v>42783</v>
      </c>
      <c r="H82" s="135" t="s">
        <v>544</v>
      </c>
      <c r="I82" s="65">
        <f t="shared" si="14"/>
        <v>5591535.9000000004</v>
      </c>
      <c r="J82" s="17">
        <f t="shared" si="15"/>
        <v>934121.98745299957</v>
      </c>
      <c r="K82" s="18">
        <f t="shared" si="29"/>
        <v>0.16705999999982107</v>
      </c>
      <c r="L82" s="19">
        <f t="shared" si="17"/>
        <v>677038.97763149987</v>
      </c>
      <c r="M82" s="127">
        <v>542838.4500000003</v>
      </c>
      <c r="N82" s="128">
        <v>90686.591457000002</v>
      </c>
      <c r="O82" s="129">
        <v>60187.061449499997</v>
      </c>
      <c r="P82" s="127">
        <v>513680.39999999979</v>
      </c>
      <c r="Q82" s="128">
        <v>85815.447623999993</v>
      </c>
      <c r="R82" s="129">
        <v>61600.543603499995</v>
      </c>
      <c r="S82" s="127">
        <v>563476.19999999984</v>
      </c>
      <c r="T82" s="128">
        <v>94134.333971999964</v>
      </c>
      <c r="U82" s="129">
        <v>71610.097064999965</v>
      </c>
      <c r="V82" s="127">
        <v>511889.39999999991</v>
      </c>
      <c r="W82" s="128">
        <v>85516.243163999927</v>
      </c>
      <c r="X82" s="129">
        <v>63241.769833499973</v>
      </c>
      <c r="Y82" s="127">
        <v>439886.85000000003</v>
      </c>
      <c r="Z82" s="128">
        <v>73487.497160999948</v>
      </c>
      <c r="AA82" s="129">
        <v>54258.437956500005</v>
      </c>
      <c r="AB82" s="127">
        <v>445222.05000000022</v>
      </c>
      <c r="AC82" s="128">
        <v>74378.795672999942</v>
      </c>
      <c r="AD82" s="129">
        <v>54580.784726999933</v>
      </c>
      <c r="AE82" s="127">
        <v>403701.45000000019</v>
      </c>
      <c r="AF82" s="128">
        <v>67442.364236999943</v>
      </c>
      <c r="AG82" s="129">
        <v>47999.556985499992</v>
      </c>
      <c r="AH82" s="127">
        <v>378390.30000000022</v>
      </c>
      <c r="AI82" s="128">
        <v>63213.883517999973</v>
      </c>
      <c r="AJ82" s="129">
        <v>44639.674038000056</v>
      </c>
      <c r="AK82" s="127">
        <v>442738.05000000028</v>
      </c>
      <c r="AL82" s="128">
        <v>73963.818632999944</v>
      </c>
      <c r="AM82" s="129">
        <v>52457.406265499987</v>
      </c>
      <c r="AN82" s="144">
        <v>476194.7999999997</v>
      </c>
      <c r="AO82" s="143">
        <v>79553.103287999955</v>
      </c>
      <c r="AP82" s="129">
        <v>57099.482140499902</v>
      </c>
      <c r="AQ82" s="144">
        <v>444563.85</v>
      </c>
      <c r="AR82" s="143">
        <v>74268.836779999998</v>
      </c>
      <c r="AS82" s="129">
        <v>54239.098919999997</v>
      </c>
      <c r="AT82" s="144">
        <v>428954.10000000056</v>
      </c>
      <c r="AU82" s="143">
        <v>71661.071945999982</v>
      </c>
      <c r="AV82" s="129">
        <v>55125.064647000007</v>
      </c>
    </row>
    <row r="83" spans="1:48" s="132" customFormat="1" x14ac:dyDescent="0.25">
      <c r="A83" s="7">
        <v>75</v>
      </c>
      <c r="B83" s="130" t="s">
        <v>547</v>
      </c>
      <c r="C83" s="131">
        <v>401</v>
      </c>
      <c r="D83" s="133">
        <v>0.15</v>
      </c>
      <c r="E83" s="133" t="s">
        <v>207</v>
      </c>
      <c r="F83" s="134">
        <v>42156</v>
      </c>
      <c r="G83" s="134">
        <v>42783</v>
      </c>
      <c r="H83" s="135" t="s">
        <v>545</v>
      </c>
      <c r="I83" s="65">
        <f t="shared" si="14"/>
        <v>989882.07120000012</v>
      </c>
      <c r="J83" s="17">
        <f t="shared" si="15"/>
        <v>192957.71213898403</v>
      </c>
      <c r="K83" s="18">
        <f t="shared" si="29"/>
        <v>0.19492999999996768</v>
      </c>
      <c r="L83" s="19">
        <f t="shared" si="17"/>
        <v>147454.33061013001</v>
      </c>
      <c r="M83" s="127">
        <v>82810.233599999963</v>
      </c>
      <c r="N83" s="128">
        <v>16142.198835648018</v>
      </c>
      <c r="O83" s="129">
        <v>11499.427435014006</v>
      </c>
      <c r="P83" s="127">
        <v>79918.791599999924</v>
      </c>
      <c r="Q83" s="128">
        <v>15578.570046588018</v>
      </c>
      <c r="R83" s="129">
        <v>11821.253327034003</v>
      </c>
      <c r="S83" s="127">
        <v>95214.938999999911</v>
      </c>
      <c r="T83" s="128">
        <v>18560.248059270034</v>
      </c>
      <c r="U83" s="129">
        <v>14755.521818568008</v>
      </c>
      <c r="V83" s="127">
        <v>90491.7276000001</v>
      </c>
      <c r="W83" s="128">
        <v>17639.552461067997</v>
      </c>
      <c r="X83" s="129">
        <v>13696.299782658018</v>
      </c>
      <c r="Y83" s="127">
        <v>96700.41660000007</v>
      </c>
      <c r="Z83" s="128">
        <v>18849.812207837989</v>
      </c>
      <c r="AA83" s="129">
        <v>14583.043785425998</v>
      </c>
      <c r="AB83" s="127">
        <v>84104.083200000023</v>
      </c>
      <c r="AC83" s="128">
        <v>16394.408938175988</v>
      </c>
      <c r="AD83" s="129">
        <v>12642.807595265993</v>
      </c>
      <c r="AE83" s="127">
        <v>85289.357400000023</v>
      </c>
      <c r="AF83" s="128">
        <v>16625.454437981982</v>
      </c>
      <c r="AG83" s="129">
        <v>12486.761586318</v>
      </c>
      <c r="AH83" s="127">
        <v>77399.401200000008</v>
      </c>
      <c r="AI83" s="128">
        <v>15087.465275916</v>
      </c>
      <c r="AJ83" s="129">
        <v>11253.501257675993</v>
      </c>
      <c r="AK83" s="127">
        <v>52086.397800000013</v>
      </c>
      <c r="AL83" s="128">
        <v>10153.201523153995</v>
      </c>
      <c r="AM83" s="129">
        <v>7612.1099999579956</v>
      </c>
      <c r="AN83" s="144">
        <v>87476.083200000052</v>
      </c>
      <c r="AO83" s="143">
        <v>17051.712898175985</v>
      </c>
      <c r="AP83" s="129">
        <v>12903.593374157997</v>
      </c>
      <c r="AQ83" s="144">
        <v>80205.542400000006</v>
      </c>
      <c r="AR83" s="143">
        <v>15634.46638</v>
      </c>
      <c r="AS83" s="129">
        <v>12003.51108</v>
      </c>
      <c r="AT83" s="144">
        <v>78185.097600000081</v>
      </c>
      <c r="AU83" s="143">
        <v>15240.621075168006</v>
      </c>
      <c r="AV83" s="129">
        <v>12196.499568054007</v>
      </c>
    </row>
    <row r="84" spans="1:48" x14ac:dyDescent="0.25">
      <c r="A84" s="7">
        <v>76</v>
      </c>
      <c r="B84" s="130" t="s">
        <v>532</v>
      </c>
      <c r="C84" s="51">
        <v>132</v>
      </c>
      <c r="D84" s="84">
        <v>6.492</v>
      </c>
      <c r="E84" s="84" t="s">
        <v>249</v>
      </c>
      <c r="F84" s="69">
        <v>41059</v>
      </c>
      <c r="G84" s="69">
        <v>41059</v>
      </c>
      <c r="H84" s="86" t="s">
        <v>283</v>
      </c>
      <c r="I84" s="65">
        <f t="shared" si="14"/>
        <v>48327587.699999996</v>
      </c>
      <c r="J84" s="17">
        <f t="shared" si="15"/>
        <v>5907564.3204000033</v>
      </c>
      <c r="K84" s="18">
        <f t="shared" si="29"/>
        <v>0.12223999999900687</v>
      </c>
      <c r="L84" s="19">
        <f t="shared" si="17"/>
        <v>3689249.8771506008</v>
      </c>
      <c r="M84" s="127">
        <v>3583580.9999999995</v>
      </c>
      <c r="N84" s="128">
        <v>438056.9414400009</v>
      </c>
      <c r="O84" s="129">
        <v>226867.91524800018</v>
      </c>
      <c r="P84" s="127">
        <v>4325432.9999999981</v>
      </c>
      <c r="Q84" s="128">
        <v>528740.92992000026</v>
      </c>
      <c r="R84" s="129">
        <v>324264.61614000011</v>
      </c>
      <c r="S84" s="127">
        <v>4798678.799999998</v>
      </c>
      <c r="T84" s="128">
        <v>586590.49651200045</v>
      </c>
      <c r="U84" s="129">
        <v>394258.57424700033</v>
      </c>
      <c r="V84" s="127">
        <v>4344881.8199999994</v>
      </c>
      <c r="W84" s="128">
        <v>531118.35367680003</v>
      </c>
      <c r="X84" s="129">
        <v>343879.6068102002</v>
      </c>
      <c r="Y84" s="127">
        <v>4791409.2</v>
      </c>
      <c r="Z84" s="128">
        <v>585701.86060800019</v>
      </c>
      <c r="AA84" s="129">
        <v>373422.49809299945</v>
      </c>
      <c r="AB84" s="127">
        <v>4611914.4000000004</v>
      </c>
      <c r="AC84" s="128">
        <v>563760.41625600052</v>
      </c>
      <c r="AD84" s="129">
        <v>357108.12446099968</v>
      </c>
      <c r="AE84" s="127">
        <v>380288.8800000003</v>
      </c>
      <c r="AF84" s="128">
        <v>46486.512691199998</v>
      </c>
      <c r="AG84" s="129">
        <v>30559.924265399983</v>
      </c>
      <c r="AH84" s="127">
        <v>4345424.7</v>
      </c>
      <c r="AI84" s="128">
        <v>531184.7153280006</v>
      </c>
      <c r="AJ84" s="129">
        <v>316067.32727400033</v>
      </c>
      <c r="AK84" s="127">
        <v>4217512.8000000007</v>
      </c>
      <c r="AL84" s="128">
        <v>515548.76467200025</v>
      </c>
      <c r="AM84" s="129">
        <v>309236.34040199994</v>
      </c>
      <c r="AN84" s="144">
        <v>4363299.299999997</v>
      </c>
      <c r="AO84" s="143">
        <v>533369.70643200004</v>
      </c>
      <c r="AP84" s="129">
        <v>326798.94825299986</v>
      </c>
      <c r="AQ84" s="144">
        <v>4219165.2</v>
      </c>
      <c r="AR84" s="143">
        <v>515750.75400000002</v>
      </c>
      <c r="AS84" s="129">
        <v>324960.55560000002</v>
      </c>
      <c r="AT84" s="144">
        <v>4345998.6000000015</v>
      </c>
      <c r="AU84" s="143">
        <v>531254.86886400031</v>
      </c>
      <c r="AV84" s="129">
        <v>361825.44635700039</v>
      </c>
    </row>
    <row r="85" spans="1:48" x14ac:dyDescent="0.25">
      <c r="A85" s="7">
        <v>77</v>
      </c>
      <c r="B85" s="130" t="s">
        <v>49</v>
      </c>
      <c r="C85" s="51">
        <v>383</v>
      </c>
      <c r="D85" s="74">
        <v>3.99</v>
      </c>
      <c r="E85" s="74" t="s">
        <v>207</v>
      </c>
      <c r="F85" s="76">
        <v>41919</v>
      </c>
      <c r="G85" s="76">
        <v>41919</v>
      </c>
      <c r="H85" s="87" t="s">
        <v>465</v>
      </c>
      <c r="I85" s="65">
        <f t="shared" si="14"/>
        <v>26354533.29999999</v>
      </c>
      <c r="J85" s="17">
        <f t="shared" si="15"/>
        <v>3783720.3458530009</v>
      </c>
      <c r="K85" s="18">
        <f t="shared" si="18"/>
        <v>0.14356999999893766</v>
      </c>
      <c r="L85" s="19">
        <f t="shared" si="17"/>
        <v>2582575.2325204997</v>
      </c>
      <c r="M85" s="127">
        <v>2728724.6999999965</v>
      </c>
      <c r="N85" s="128">
        <v>391763.00517900003</v>
      </c>
      <c r="O85" s="129">
        <v>237381.20818800014</v>
      </c>
      <c r="P85" s="127">
        <v>2450301.2999999989</v>
      </c>
      <c r="Q85" s="128">
        <v>351789.75764099992</v>
      </c>
      <c r="R85" s="129">
        <v>235866.41086799977</v>
      </c>
      <c r="S85" s="127">
        <v>2727722.4000000004</v>
      </c>
      <c r="T85" s="128">
        <v>391619.10496800003</v>
      </c>
      <c r="U85" s="129">
        <v>282295.23980999988</v>
      </c>
      <c r="V85" s="127">
        <v>2646230.699999996</v>
      </c>
      <c r="W85" s="128">
        <v>379919.34159899969</v>
      </c>
      <c r="X85" s="129">
        <v>264739.4871210003</v>
      </c>
      <c r="Y85" s="127">
        <v>2725028.1000000006</v>
      </c>
      <c r="Z85" s="128">
        <v>391232.28431700007</v>
      </c>
      <c r="AA85" s="129">
        <v>270619.9272119996</v>
      </c>
      <c r="AB85" s="127">
        <v>2461255.7999999984</v>
      </c>
      <c r="AC85" s="128">
        <v>353362.49520600034</v>
      </c>
      <c r="AD85" s="129">
        <v>245234.35348799999</v>
      </c>
      <c r="AE85" s="127">
        <v>0</v>
      </c>
      <c r="AF85" s="128">
        <v>0</v>
      </c>
      <c r="AG85" s="129">
        <v>0</v>
      </c>
      <c r="AH85" s="127">
        <v>104744.49999999999</v>
      </c>
      <c r="AI85" s="128">
        <v>15038.167864999998</v>
      </c>
      <c r="AJ85" s="129">
        <v>11143.938097000002</v>
      </c>
      <c r="AK85" s="127">
        <v>2623144.2000000002</v>
      </c>
      <c r="AL85" s="128">
        <v>376604.81279400014</v>
      </c>
      <c r="AM85" s="129">
        <v>248534.38238699979</v>
      </c>
      <c r="AN85" s="144">
        <v>2533368.5999999978</v>
      </c>
      <c r="AO85" s="143">
        <v>363715.72990200005</v>
      </c>
      <c r="AP85" s="129">
        <v>243582.8823195</v>
      </c>
      <c r="AQ85" s="144">
        <v>2653730.4</v>
      </c>
      <c r="AR85" s="143">
        <v>380996.0735</v>
      </c>
      <c r="AS85" s="129">
        <v>260897.81229999999</v>
      </c>
      <c r="AT85" s="144">
        <v>2700282.6000000006</v>
      </c>
      <c r="AU85" s="143">
        <v>387679.57288200047</v>
      </c>
      <c r="AV85" s="129">
        <v>282279.59073000023</v>
      </c>
    </row>
    <row r="86" spans="1:48" x14ac:dyDescent="0.25">
      <c r="A86" s="7">
        <v>78</v>
      </c>
      <c r="B86" s="130" t="s">
        <v>50</v>
      </c>
      <c r="C86" s="51">
        <v>375</v>
      </c>
      <c r="D86" s="74">
        <v>0.5</v>
      </c>
      <c r="E86" s="74" t="s">
        <v>207</v>
      </c>
      <c r="F86" s="76">
        <v>41803</v>
      </c>
      <c r="G86" s="76">
        <v>41803</v>
      </c>
      <c r="H86" s="87" t="s">
        <v>466</v>
      </c>
      <c r="I86" s="65">
        <f t="shared" si="14"/>
        <v>2503216.88</v>
      </c>
      <c r="J86" s="17">
        <f t="shared" si="15"/>
        <v>430478.20685599989</v>
      </c>
      <c r="K86" s="18">
        <f t="shared" si="18"/>
        <v>0.17197000000095872</v>
      </c>
      <c r="L86" s="19">
        <f t="shared" si="17"/>
        <v>316106.12515940005</v>
      </c>
      <c r="M86" s="127">
        <v>231148.52</v>
      </c>
      <c r="N86" s="128">
        <v>39750.610984399951</v>
      </c>
      <c r="O86" s="129">
        <v>26605.515046399996</v>
      </c>
      <c r="P86" s="127">
        <v>235941.44000000006</v>
      </c>
      <c r="Q86" s="128">
        <v>40574.849436799988</v>
      </c>
      <c r="R86" s="129">
        <v>29427.528419600007</v>
      </c>
      <c r="S86" s="127">
        <v>283156.76000000013</v>
      </c>
      <c r="T86" s="128">
        <v>48694.468017200008</v>
      </c>
      <c r="U86" s="129">
        <v>37353.35270080006</v>
      </c>
      <c r="V86" s="127">
        <v>221920.91999999995</v>
      </c>
      <c r="W86" s="128">
        <v>38163.740612399968</v>
      </c>
      <c r="X86" s="129">
        <v>28496.094144799979</v>
      </c>
      <c r="Y86" s="127">
        <v>250683.43999999989</v>
      </c>
      <c r="Z86" s="128">
        <v>43110.031176799959</v>
      </c>
      <c r="AA86" s="129">
        <v>32096.622433600045</v>
      </c>
      <c r="AB86" s="127">
        <v>216987.67999999991</v>
      </c>
      <c r="AC86" s="128">
        <v>37315.371329599977</v>
      </c>
      <c r="AD86" s="129">
        <v>27667.950064799992</v>
      </c>
      <c r="AE86" s="127">
        <v>0</v>
      </c>
      <c r="AF86" s="128">
        <v>0</v>
      </c>
      <c r="AG86" s="129">
        <v>0</v>
      </c>
      <c r="AH86" s="127">
        <v>157111.56000000006</v>
      </c>
      <c r="AI86" s="128">
        <v>27018.474973199958</v>
      </c>
      <c r="AJ86" s="129">
        <v>19375.250325600002</v>
      </c>
      <c r="AK86" s="127">
        <v>204138.03999999963</v>
      </c>
      <c r="AL86" s="128">
        <v>35105.618738800025</v>
      </c>
      <c r="AM86" s="129">
        <v>25095.991014400017</v>
      </c>
      <c r="AN86" s="144">
        <v>220879.36000000019</v>
      </c>
      <c r="AO86" s="143">
        <v>37984.62353919998</v>
      </c>
      <c r="AP86" s="129">
        <v>27489.890875799978</v>
      </c>
      <c r="AQ86" s="144">
        <v>234900.08</v>
      </c>
      <c r="AR86" s="143">
        <v>40395.766759999999</v>
      </c>
      <c r="AS86" s="129">
        <v>29721.807100000002</v>
      </c>
      <c r="AT86" s="144">
        <v>246349.0800000001</v>
      </c>
      <c r="AU86" s="143">
        <v>42364.651287600056</v>
      </c>
      <c r="AV86" s="129">
        <v>32776.123033600001</v>
      </c>
    </row>
    <row r="87" spans="1:48" x14ac:dyDescent="0.25">
      <c r="A87" s="7">
        <v>79</v>
      </c>
      <c r="B87" s="130" t="s">
        <v>515</v>
      </c>
      <c r="C87" s="51">
        <v>392</v>
      </c>
      <c r="D87" s="74">
        <v>0.1</v>
      </c>
      <c r="E87" s="74" t="s">
        <v>207</v>
      </c>
      <c r="F87" s="76">
        <v>42003</v>
      </c>
      <c r="G87" s="76">
        <v>42003</v>
      </c>
      <c r="H87" s="87" t="s">
        <v>514</v>
      </c>
      <c r="I87" s="65">
        <f t="shared" si="14"/>
        <v>119708.31599999999</v>
      </c>
      <c r="J87" s="17">
        <f t="shared" si="15"/>
        <v>18968.04203787999</v>
      </c>
      <c r="K87" s="18">
        <f t="shared" si="18"/>
        <v>0.15845216666384307</v>
      </c>
      <c r="L87" s="19">
        <f t="shared" si="17"/>
        <v>13168.939749763995</v>
      </c>
      <c r="M87" s="127">
        <v>24130.055199999995</v>
      </c>
      <c r="N87" s="128">
        <v>4703.6716601360022</v>
      </c>
      <c r="O87" s="129">
        <v>3336.2394030239966</v>
      </c>
      <c r="P87" s="127">
        <v>6862.6219999999994</v>
      </c>
      <c r="Q87" s="128">
        <v>1337.7309064599997</v>
      </c>
      <c r="R87" s="129">
        <v>1015.6993984159998</v>
      </c>
      <c r="S87" s="127">
        <v>2875.0095999999994</v>
      </c>
      <c r="T87" s="128">
        <v>560.42562132799992</v>
      </c>
      <c r="U87" s="129">
        <v>439.61406464799984</v>
      </c>
      <c r="V87" s="127">
        <v>13375.316800000002</v>
      </c>
      <c r="W87" s="128">
        <v>2607.2505038240001</v>
      </c>
      <c r="X87" s="129">
        <v>2010.9185515959998</v>
      </c>
      <c r="Y87" s="127">
        <v>10113.852400000003</v>
      </c>
      <c r="Z87" s="128">
        <v>1971.4932483319999</v>
      </c>
      <c r="AA87" s="129">
        <v>1537.4115970200003</v>
      </c>
      <c r="AB87" s="127">
        <v>0</v>
      </c>
      <c r="AC87" s="128">
        <v>0</v>
      </c>
      <c r="AD87" s="129">
        <v>0</v>
      </c>
      <c r="AE87" s="127">
        <v>5870.8287999999966</v>
      </c>
      <c r="AF87" s="128">
        <v>1144.4006579839997</v>
      </c>
      <c r="AG87" s="129">
        <v>833.75440192800033</v>
      </c>
      <c r="AH87" s="127">
        <v>16250.274000000001</v>
      </c>
      <c r="AI87" s="128">
        <v>3167.665910819996</v>
      </c>
      <c r="AJ87" s="129">
        <v>2406.8745083519975</v>
      </c>
      <c r="AK87" s="127">
        <v>17828.980400000004</v>
      </c>
      <c r="AL87" s="128">
        <v>3475.403149371999</v>
      </c>
      <c r="AM87" s="129">
        <v>2605.3924975160021</v>
      </c>
      <c r="AN87" s="144">
        <v>22401.376800000005</v>
      </c>
      <c r="AO87" s="143">
        <v>4366.700379623996</v>
      </c>
      <c r="AP87" s="129">
        <v>3349.7353272639966</v>
      </c>
      <c r="AQ87" s="144">
        <v>0</v>
      </c>
      <c r="AR87" s="143">
        <v>0</v>
      </c>
      <c r="AS87" s="129">
        <v>0</v>
      </c>
      <c r="AT87" s="144">
        <v>0</v>
      </c>
      <c r="AU87" s="143">
        <v>-4366.7</v>
      </c>
      <c r="AV87" s="129">
        <v>-4366.7</v>
      </c>
    </row>
    <row r="88" spans="1:48" x14ac:dyDescent="0.25">
      <c r="A88" s="7"/>
      <c r="B88" s="130" t="s">
        <v>624</v>
      </c>
      <c r="C88" s="51">
        <v>404</v>
      </c>
      <c r="D88" s="74">
        <v>4.4999999999999998E-2</v>
      </c>
      <c r="E88" s="74" t="s">
        <v>207</v>
      </c>
      <c r="F88" s="76">
        <v>42143</v>
      </c>
      <c r="G88" s="76">
        <v>42143</v>
      </c>
      <c r="H88" s="87" t="s">
        <v>625</v>
      </c>
      <c r="I88" s="65">
        <f t="shared" ref="I88:I99" si="31">M88+P88+S88+V88+Y88+AB88+AE88+AH88+AK88+AN88+AQ88+AT88</f>
        <v>0</v>
      </c>
      <c r="J88" s="17">
        <f t="shared" ref="J88:J99" si="32">N88+Q88+T88+W88+Z88+AC88+AF88+AI88+AL88+AO88+AR88+AU88</f>
        <v>-1.25</v>
      </c>
      <c r="K88" s="18" t="e">
        <f t="shared" ref="K88:K99" si="33">J88/I88</f>
        <v>#DIV/0!</v>
      </c>
      <c r="L88" s="19">
        <f t="shared" ref="L88:L99" si="34">O88+R88+U88+X88+AA88+AD88+AG88+AJ88+AM88+AP88+AS88+AV88</f>
        <v>-1.25</v>
      </c>
      <c r="M88" s="127">
        <v>0</v>
      </c>
      <c r="N88" s="128">
        <v>0</v>
      </c>
      <c r="O88" s="129">
        <v>0</v>
      </c>
      <c r="P88" s="127">
        <v>0</v>
      </c>
      <c r="Q88" s="128">
        <v>0</v>
      </c>
      <c r="R88" s="129">
        <v>0</v>
      </c>
      <c r="S88" s="127">
        <v>0</v>
      </c>
      <c r="T88" s="128">
        <v>0</v>
      </c>
      <c r="U88" s="129">
        <v>0</v>
      </c>
      <c r="V88" s="127">
        <v>0</v>
      </c>
      <c r="W88" s="128">
        <v>0</v>
      </c>
      <c r="X88" s="129">
        <v>0</v>
      </c>
      <c r="Y88" s="127">
        <v>0</v>
      </c>
      <c r="Z88" s="128">
        <v>0</v>
      </c>
      <c r="AA88" s="129">
        <v>0</v>
      </c>
      <c r="AB88" s="127">
        <v>0</v>
      </c>
      <c r="AC88" s="128">
        <v>0</v>
      </c>
      <c r="AD88" s="129">
        <v>0</v>
      </c>
      <c r="AE88" s="127">
        <v>0</v>
      </c>
      <c r="AF88" s="128">
        <v>0</v>
      </c>
      <c r="AG88" s="129">
        <v>0</v>
      </c>
      <c r="AH88" s="127">
        <v>0</v>
      </c>
      <c r="AI88" s="128">
        <v>0</v>
      </c>
      <c r="AJ88" s="129">
        <v>0</v>
      </c>
      <c r="AK88" s="127">
        <v>0</v>
      </c>
      <c r="AL88" s="128">
        <v>0</v>
      </c>
      <c r="AM88" s="129">
        <v>0</v>
      </c>
      <c r="AN88" s="144">
        <v>0</v>
      </c>
      <c r="AO88" s="143">
        <v>0</v>
      </c>
      <c r="AP88" s="129">
        <v>0</v>
      </c>
      <c r="AQ88" s="144">
        <v>0</v>
      </c>
      <c r="AR88" s="143">
        <v>-1.25</v>
      </c>
      <c r="AS88" s="143">
        <v>-1.25</v>
      </c>
      <c r="AT88" s="127">
        <v>0</v>
      </c>
      <c r="AU88" s="128">
        <v>0</v>
      </c>
      <c r="AV88" s="129">
        <v>0</v>
      </c>
    </row>
    <row r="89" spans="1:48" x14ac:dyDescent="0.25">
      <c r="A89" s="7">
        <v>80</v>
      </c>
      <c r="B89" s="130" t="s">
        <v>51</v>
      </c>
      <c r="C89" s="51">
        <v>386</v>
      </c>
      <c r="D89" s="74">
        <v>3.99</v>
      </c>
      <c r="E89" s="74" t="s">
        <v>207</v>
      </c>
      <c r="F89" s="76">
        <v>41969</v>
      </c>
      <c r="G89" s="76">
        <v>41969</v>
      </c>
      <c r="H89" s="87" t="s">
        <v>467</v>
      </c>
      <c r="I89" s="65">
        <f t="shared" si="31"/>
        <v>26230678.900000006</v>
      </c>
      <c r="J89" s="17">
        <f t="shared" si="32"/>
        <v>3765938.5696989982</v>
      </c>
      <c r="K89" s="18">
        <f t="shared" si="33"/>
        <v>0.1435700000009911</v>
      </c>
      <c r="L89" s="19">
        <f t="shared" si="34"/>
        <v>2565846.3688269998</v>
      </c>
      <c r="M89" s="20">
        <v>2734591.5000000019</v>
      </c>
      <c r="N89" s="21">
        <v>392605.30165500008</v>
      </c>
      <c r="O89" s="22">
        <v>237878.80306199999</v>
      </c>
      <c r="P89" s="20">
        <v>2346643.7999999989</v>
      </c>
      <c r="Q89" s="21">
        <v>336907.65036600013</v>
      </c>
      <c r="R89" s="22">
        <v>225867.95834699998</v>
      </c>
      <c r="S89" s="20">
        <v>2705674.2000000007</v>
      </c>
      <c r="T89" s="21">
        <v>388453.64489399997</v>
      </c>
      <c r="U89" s="22">
        <v>279977.2157039998</v>
      </c>
      <c r="V89" s="20">
        <v>2419203.9</v>
      </c>
      <c r="W89" s="21">
        <v>347325.1039230001</v>
      </c>
      <c r="X89" s="22">
        <v>240983.57287500001</v>
      </c>
      <c r="Y89" s="20">
        <v>2730063.6000000015</v>
      </c>
      <c r="Z89" s="21">
        <v>391955.23105199984</v>
      </c>
      <c r="AA89" s="22">
        <v>271123.74057899992</v>
      </c>
      <c r="AB89" s="20">
        <v>2419544.0999999996</v>
      </c>
      <c r="AC89" s="21">
        <v>347373.94643699942</v>
      </c>
      <c r="AD89" s="22">
        <v>238164.99248999986</v>
      </c>
      <c r="AE89" s="20">
        <v>0</v>
      </c>
      <c r="AF89" s="21">
        <v>0</v>
      </c>
      <c r="AG89" s="22">
        <v>0</v>
      </c>
      <c r="AH89" s="20">
        <v>105296.79999999999</v>
      </c>
      <c r="AI89" s="21">
        <v>15117.461576</v>
      </c>
      <c r="AJ89" s="22">
        <v>11204.287488999998</v>
      </c>
      <c r="AK89" s="20">
        <v>2650715.1000000034</v>
      </c>
      <c r="AL89" s="21">
        <v>380563.16690699948</v>
      </c>
      <c r="AM89" s="22">
        <v>251126.225553</v>
      </c>
      <c r="AN89" s="138">
        <v>2748616.2000000007</v>
      </c>
      <c r="AO89" s="13">
        <v>394618.82783400023</v>
      </c>
      <c r="AP89" s="22">
        <v>264556.58267100004</v>
      </c>
      <c r="AQ89" s="138">
        <v>2638648.2000000002</v>
      </c>
      <c r="AR89" s="13">
        <v>378830.72210000001</v>
      </c>
      <c r="AS89" s="22">
        <v>259385.62830000001</v>
      </c>
      <c r="AT89" s="138">
        <v>2731681.4999999981</v>
      </c>
      <c r="AU89" s="13">
        <v>392187.51295499934</v>
      </c>
      <c r="AV89" s="22">
        <v>285577.36175699998</v>
      </c>
    </row>
    <row r="90" spans="1:48" x14ac:dyDescent="0.25">
      <c r="A90" s="7">
        <v>81</v>
      </c>
      <c r="B90" s="130" t="s">
        <v>52</v>
      </c>
      <c r="C90" s="51">
        <v>384</v>
      </c>
      <c r="D90" s="74">
        <v>1</v>
      </c>
      <c r="E90" s="74" t="s">
        <v>207</v>
      </c>
      <c r="F90" s="76">
        <v>41885</v>
      </c>
      <c r="G90" s="76">
        <v>41941</v>
      </c>
      <c r="H90" s="87" t="s">
        <v>602</v>
      </c>
      <c r="I90" s="65">
        <f t="shared" si="31"/>
        <v>1722222.3</v>
      </c>
      <c r="J90" s="17">
        <f t="shared" si="32"/>
        <v>287714.4574379999</v>
      </c>
      <c r="K90" s="18">
        <f t="shared" si="33"/>
        <v>0.16705999999999993</v>
      </c>
      <c r="L90" s="19">
        <f t="shared" si="34"/>
        <v>212273.08229600004</v>
      </c>
      <c r="M90" s="20">
        <v>0</v>
      </c>
      <c r="N90" s="21">
        <v>0</v>
      </c>
      <c r="O90" s="22">
        <v>0</v>
      </c>
      <c r="P90" s="20">
        <v>0</v>
      </c>
      <c r="Q90" s="21">
        <v>0</v>
      </c>
      <c r="R90" s="22">
        <v>0</v>
      </c>
      <c r="S90" s="20">
        <v>372235.50000000012</v>
      </c>
      <c r="T90" s="21">
        <v>62185.66262999997</v>
      </c>
      <c r="U90" s="22">
        <v>47915.506046999981</v>
      </c>
      <c r="V90" s="20">
        <v>458015.1999999999</v>
      </c>
      <c r="W90" s="21">
        <v>76516.019312000004</v>
      </c>
      <c r="X90" s="22">
        <v>56413.098476000028</v>
      </c>
      <c r="Y90" s="20">
        <v>533372.5</v>
      </c>
      <c r="Z90" s="21">
        <v>89105.20984999997</v>
      </c>
      <c r="AA90" s="22">
        <v>66728.859225000022</v>
      </c>
      <c r="AB90" s="20">
        <v>25537.599999999999</v>
      </c>
      <c r="AC90" s="21">
        <v>4266.3114559999995</v>
      </c>
      <c r="AD90" s="22">
        <v>3109.8157460000002</v>
      </c>
      <c r="AE90" s="20">
        <v>158586.29999999999</v>
      </c>
      <c r="AF90" s="21">
        <v>26493.427277999992</v>
      </c>
      <c r="AG90" s="22">
        <v>17680.610065999979</v>
      </c>
      <c r="AH90" s="20">
        <v>22155.999999999993</v>
      </c>
      <c r="AI90" s="21">
        <v>3701.3813599999999</v>
      </c>
      <c r="AJ90" s="22">
        <v>2256.2889079999995</v>
      </c>
      <c r="AK90" s="20">
        <v>69241.999999999971</v>
      </c>
      <c r="AL90" s="21">
        <v>11567.568519999997</v>
      </c>
      <c r="AM90" s="22">
        <v>8108.9325609999987</v>
      </c>
      <c r="AN90" s="138">
        <v>38381.700000000012</v>
      </c>
      <c r="AO90" s="13">
        <v>6412.0468019999998</v>
      </c>
      <c r="AP90" s="22">
        <v>4538.5400300000001</v>
      </c>
      <c r="AQ90" s="138">
        <v>20929.5</v>
      </c>
      <c r="AR90" s="143">
        <f>3496.48227</f>
        <v>3496.48227</v>
      </c>
      <c r="AS90" s="129">
        <f>2568.456176</f>
        <v>2568.4561760000001</v>
      </c>
      <c r="AT90" s="138">
        <v>23766.000000000007</v>
      </c>
      <c r="AU90" s="13">
        <v>3970.3479599999987</v>
      </c>
      <c r="AV90" s="22">
        <v>2952.9750609999992</v>
      </c>
    </row>
    <row r="91" spans="1:48" x14ac:dyDescent="0.25">
      <c r="A91" s="7">
        <v>82</v>
      </c>
      <c r="B91" s="130" t="s">
        <v>53</v>
      </c>
      <c r="C91" s="51">
        <v>157</v>
      </c>
      <c r="D91" s="84">
        <v>0.6</v>
      </c>
      <c r="E91" s="84" t="s">
        <v>249</v>
      </c>
      <c r="F91" s="69">
        <v>36893</v>
      </c>
      <c r="G91" s="69">
        <v>39417</v>
      </c>
      <c r="H91" s="86" t="s">
        <v>284</v>
      </c>
      <c r="I91" s="65">
        <f t="shared" si="31"/>
        <v>785200.86598399957</v>
      </c>
      <c r="J91" s="17">
        <f t="shared" si="32"/>
        <v>102021.14851730104</v>
      </c>
      <c r="K91" s="18">
        <f t="shared" si="33"/>
        <v>0.12992999999999996</v>
      </c>
      <c r="L91" s="19">
        <f t="shared" si="34"/>
        <v>64952.27698365759</v>
      </c>
      <c r="M91" s="127">
        <v>224488.73324799992</v>
      </c>
      <c r="N91" s="128">
        <v>29167.821110912602</v>
      </c>
      <c r="O91" s="129">
        <v>16354.199302339208</v>
      </c>
      <c r="P91" s="127">
        <v>200567.54713600007</v>
      </c>
      <c r="Q91" s="128">
        <v>26059.741399380451</v>
      </c>
      <c r="R91" s="129">
        <v>16562.467293631038</v>
      </c>
      <c r="S91" s="127">
        <v>238545.20041599963</v>
      </c>
      <c r="T91" s="128">
        <v>30994.177890050873</v>
      </c>
      <c r="U91" s="129">
        <v>21429.70759485567</v>
      </c>
      <c r="V91" s="127">
        <v>121599.38518400001</v>
      </c>
      <c r="W91" s="128">
        <v>15799.40811695712</v>
      </c>
      <c r="X91" s="129">
        <v>10605.902792831675</v>
      </c>
      <c r="Y91" s="127">
        <v>0</v>
      </c>
      <c r="Z91" s="128">
        <v>0</v>
      </c>
      <c r="AA91" s="129">
        <v>0</v>
      </c>
      <c r="AB91" s="127">
        <v>0</v>
      </c>
      <c r="AC91" s="128">
        <v>0</v>
      </c>
      <c r="AD91" s="129">
        <v>0</v>
      </c>
      <c r="AE91" s="127">
        <v>0</v>
      </c>
      <c r="AF91" s="128">
        <v>0</v>
      </c>
      <c r="AG91" s="129">
        <v>0</v>
      </c>
      <c r="AH91" s="127">
        <v>0</v>
      </c>
      <c r="AI91" s="128">
        <v>0</v>
      </c>
      <c r="AJ91" s="129">
        <v>0</v>
      </c>
      <c r="AK91" s="127">
        <v>0</v>
      </c>
      <c r="AL91" s="128">
        <v>0</v>
      </c>
      <c r="AM91" s="129">
        <v>0</v>
      </c>
      <c r="AN91" s="144">
        <v>0</v>
      </c>
      <c r="AO91" s="143">
        <v>0</v>
      </c>
      <c r="AP91" s="129">
        <v>0</v>
      </c>
      <c r="AQ91" s="144">
        <v>0</v>
      </c>
      <c r="AR91" s="143">
        <v>0</v>
      </c>
      <c r="AS91" s="129">
        <v>0</v>
      </c>
      <c r="AT91" s="144">
        <v>0</v>
      </c>
      <c r="AU91" s="143">
        <v>0</v>
      </c>
      <c r="AV91" s="129">
        <v>0</v>
      </c>
    </row>
    <row r="92" spans="1:48" x14ac:dyDescent="0.25">
      <c r="A92" s="7">
        <v>83</v>
      </c>
      <c r="B92" s="130" t="s">
        <v>54</v>
      </c>
      <c r="C92" s="51">
        <v>170</v>
      </c>
      <c r="D92" s="84">
        <v>0.72699999999999998</v>
      </c>
      <c r="E92" s="84" t="s">
        <v>207</v>
      </c>
      <c r="F92" s="69">
        <v>40961</v>
      </c>
      <c r="G92" s="69">
        <v>40961</v>
      </c>
      <c r="H92" s="86" t="s">
        <v>285</v>
      </c>
      <c r="I92" s="65">
        <f t="shared" si="31"/>
        <v>2191555.9000000004</v>
      </c>
      <c r="J92" s="17">
        <f t="shared" si="32"/>
        <v>372016.61403000011</v>
      </c>
      <c r="K92" s="18">
        <f t="shared" si="33"/>
        <v>0.16975000000228152</v>
      </c>
      <c r="L92" s="19">
        <f t="shared" si="34"/>
        <v>272336.15992349992</v>
      </c>
      <c r="M92" s="127">
        <v>362209.60000000003</v>
      </c>
      <c r="N92" s="128">
        <v>61485.079600000048</v>
      </c>
      <c r="O92" s="129">
        <v>40964.762327999997</v>
      </c>
      <c r="P92" s="127">
        <v>317614.30000000016</v>
      </c>
      <c r="Q92" s="128">
        <v>53915.027425000015</v>
      </c>
      <c r="R92" s="129">
        <v>38874.31897200003</v>
      </c>
      <c r="S92" s="127">
        <v>350340.90000000026</v>
      </c>
      <c r="T92" s="128">
        <v>59470.367774999999</v>
      </c>
      <c r="U92" s="129">
        <v>45434.199968999936</v>
      </c>
      <c r="V92" s="127">
        <v>262974.70000000007</v>
      </c>
      <c r="W92" s="128">
        <v>44639.955325000017</v>
      </c>
      <c r="X92" s="129">
        <v>33226.996615000004</v>
      </c>
      <c r="Y92" s="127">
        <v>59511.399999999994</v>
      </c>
      <c r="Z92" s="128">
        <v>10102.060150000007</v>
      </c>
      <c r="AA92" s="129">
        <v>7436.9794340000017</v>
      </c>
      <c r="AB92" s="127">
        <v>0</v>
      </c>
      <c r="AC92" s="128">
        <v>0</v>
      </c>
      <c r="AD92" s="129">
        <v>0</v>
      </c>
      <c r="AE92" s="127">
        <v>0</v>
      </c>
      <c r="AF92" s="128">
        <v>0</v>
      </c>
      <c r="AG92" s="129">
        <v>0</v>
      </c>
      <c r="AH92" s="127">
        <v>0</v>
      </c>
      <c r="AI92" s="128">
        <v>0</v>
      </c>
      <c r="AJ92" s="129">
        <v>0</v>
      </c>
      <c r="AK92" s="127">
        <v>0</v>
      </c>
      <c r="AL92" s="128">
        <v>0</v>
      </c>
      <c r="AM92" s="129">
        <v>0</v>
      </c>
      <c r="AN92" s="144">
        <v>155121.99999999997</v>
      </c>
      <c r="AO92" s="143">
        <v>26331.95949999999</v>
      </c>
      <c r="AP92" s="129">
        <v>19000.095362500007</v>
      </c>
      <c r="AQ92" s="144">
        <v>319517.09999999998</v>
      </c>
      <c r="AR92" s="143">
        <v>54238.027730000002</v>
      </c>
      <c r="AS92" s="129">
        <v>39779.971440000001</v>
      </c>
      <c r="AT92" s="144">
        <v>364265.89999999967</v>
      </c>
      <c r="AU92" s="143">
        <v>61834.136525000053</v>
      </c>
      <c r="AV92" s="129">
        <v>47618.835802999973</v>
      </c>
    </row>
    <row r="93" spans="1:48" x14ac:dyDescent="0.25">
      <c r="A93" s="7">
        <v>84</v>
      </c>
      <c r="B93" s="130" t="s">
        <v>555</v>
      </c>
      <c r="C93" s="51">
        <v>370</v>
      </c>
      <c r="D93" s="74">
        <v>0.08</v>
      </c>
      <c r="E93" s="74" t="s">
        <v>207</v>
      </c>
      <c r="F93" s="76">
        <v>41667</v>
      </c>
      <c r="G93" s="76">
        <v>41667</v>
      </c>
      <c r="H93" s="87" t="s">
        <v>469</v>
      </c>
      <c r="I93" s="65">
        <f t="shared" si="31"/>
        <v>468430.72720000002</v>
      </c>
      <c r="J93" s="17">
        <f t="shared" si="32"/>
        <v>101649.4678044</v>
      </c>
      <c r="K93" s="18">
        <f t="shared" si="33"/>
        <v>0.21700000000426958</v>
      </c>
      <c r="L93" s="19">
        <f t="shared" si="34"/>
        <v>80110.21945674601</v>
      </c>
      <c r="M93" s="127">
        <v>35426.678800000023</v>
      </c>
      <c r="N93" s="128">
        <v>7687.589299600003</v>
      </c>
      <c r="O93" s="129">
        <v>5604.0089463720033</v>
      </c>
      <c r="P93" s="127">
        <v>38943.965199999999</v>
      </c>
      <c r="Q93" s="128">
        <v>8450.8404484000021</v>
      </c>
      <c r="R93" s="129">
        <v>6631.3333665640012</v>
      </c>
      <c r="S93" s="127">
        <v>41963.576399999954</v>
      </c>
      <c r="T93" s="128">
        <v>9106.0960788000011</v>
      </c>
      <c r="U93" s="129">
        <v>7407.3142384039948</v>
      </c>
      <c r="V93" s="127">
        <v>25041.586800000012</v>
      </c>
      <c r="W93" s="128">
        <v>5434.0243355999974</v>
      </c>
      <c r="X93" s="129">
        <v>4348.6572185839987</v>
      </c>
      <c r="Y93" s="127">
        <v>39805.784399999975</v>
      </c>
      <c r="Z93" s="128">
        <v>8637.8552147999944</v>
      </c>
      <c r="AA93" s="129">
        <v>6863.8172411079959</v>
      </c>
      <c r="AB93" s="127">
        <v>47472.096400000017</v>
      </c>
      <c r="AC93" s="128">
        <v>10301.444918800011</v>
      </c>
      <c r="AD93" s="129">
        <v>8198.0896722920079</v>
      </c>
      <c r="AE93" s="127">
        <v>0</v>
      </c>
      <c r="AF93" s="128">
        <v>0</v>
      </c>
      <c r="AG93" s="129">
        <v>0</v>
      </c>
      <c r="AH93" s="127">
        <v>43613.683599999975</v>
      </c>
      <c r="AI93" s="128">
        <v>9464.1693412000022</v>
      </c>
      <c r="AJ93" s="129">
        <v>7283.2020344719986</v>
      </c>
      <c r="AK93" s="127">
        <v>46186.968399999976</v>
      </c>
      <c r="AL93" s="128">
        <v>10022.572142799996</v>
      </c>
      <c r="AM93" s="129">
        <v>7779.5006543600057</v>
      </c>
      <c r="AN93" s="144">
        <v>47854.500000000029</v>
      </c>
      <c r="AO93" s="143">
        <v>10384.426499999998</v>
      </c>
      <c r="AP93" s="129">
        <v>8135.0807778459994</v>
      </c>
      <c r="AQ93" s="144">
        <v>50250.434000000001</v>
      </c>
      <c r="AR93" s="143">
        <v>10904.34418</v>
      </c>
      <c r="AS93" s="129">
        <v>8633.6391039999999</v>
      </c>
      <c r="AT93" s="144">
        <v>51871.453200000025</v>
      </c>
      <c r="AU93" s="143">
        <v>11256.105344399997</v>
      </c>
      <c r="AV93" s="129">
        <v>9225.5762027439996</v>
      </c>
    </row>
    <row r="94" spans="1:48" x14ac:dyDescent="0.25">
      <c r="A94" s="7">
        <v>85</v>
      </c>
      <c r="B94" s="130" t="s">
        <v>556</v>
      </c>
      <c r="C94" s="51">
        <v>174</v>
      </c>
      <c r="D94" s="84">
        <v>0.99</v>
      </c>
      <c r="E94" s="84" t="s">
        <v>207</v>
      </c>
      <c r="F94" s="69">
        <v>41523</v>
      </c>
      <c r="G94" s="69">
        <v>41563</v>
      </c>
      <c r="H94" s="86" t="s">
        <v>468</v>
      </c>
      <c r="I94" s="65">
        <f t="shared" si="31"/>
        <v>5047600.12</v>
      </c>
      <c r="J94" s="17">
        <f t="shared" si="32"/>
        <v>843252.076046</v>
      </c>
      <c r="K94" s="18">
        <f t="shared" si="33"/>
        <v>0.16705999999976226</v>
      </c>
      <c r="L94" s="19">
        <f t="shared" si="34"/>
        <v>611990.69764140004</v>
      </c>
      <c r="M94" s="127">
        <v>491550.3600000001</v>
      </c>
      <c r="N94" s="128">
        <v>82118.403141600065</v>
      </c>
      <c r="O94" s="129">
        <v>54282.223229999989</v>
      </c>
      <c r="P94" s="127">
        <v>435400.24000000017</v>
      </c>
      <c r="Q94" s="128">
        <v>72737.964094399984</v>
      </c>
      <c r="R94" s="129">
        <v>52244.527903999988</v>
      </c>
      <c r="S94" s="127">
        <v>515038.11999999924</v>
      </c>
      <c r="T94" s="128">
        <v>86042.268327200029</v>
      </c>
      <c r="U94" s="129">
        <v>65449.987195599977</v>
      </c>
      <c r="V94" s="127">
        <v>499525.39999999962</v>
      </c>
      <c r="W94" s="128">
        <v>83450.713324000011</v>
      </c>
      <c r="X94" s="129">
        <v>61726.20231440002</v>
      </c>
      <c r="Y94" s="127">
        <v>512480.87999999983</v>
      </c>
      <c r="Z94" s="128">
        <v>85615.055812800027</v>
      </c>
      <c r="AA94" s="129">
        <v>63023.769906799949</v>
      </c>
      <c r="AB94" s="127">
        <v>419200.56</v>
      </c>
      <c r="AC94" s="128">
        <v>70031.645553600014</v>
      </c>
      <c r="AD94" s="129">
        <v>51662.737003600014</v>
      </c>
      <c r="AE94" s="127">
        <v>0</v>
      </c>
      <c r="AF94" s="128">
        <v>0</v>
      </c>
      <c r="AG94" s="129">
        <v>0</v>
      </c>
      <c r="AH94" s="127">
        <v>428640.6</v>
      </c>
      <c r="AI94" s="128">
        <v>71608.69863600003</v>
      </c>
      <c r="AJ94" s="129">
        <v>50564.017808400007</v>
      </c>
      <c r="AK94" s="127">
        <v>451188.56000000006</v>
      </c>
      <c r="AL94" s="128">
        <v>75375.560833599942</v>
      </c>
      <c r="AM94" s="129">
        <v>53448.031419199993</v>
      </c>
      <c r="AN94" s="144">
        <v>457642.28000000009</v>
      </c>
      <c r="AO94" s="143">
        <v>76453.719296799958</v>
      </c>
      <c r="AP94" s="129">
        <v>54868.307433000075</v>
      </c>
      <c r="AQ94" s="144">
        <v>406785.52</v>
      </c>
      <c r="AR94" s="143">
        <v>67957.588969999997</v>
      </c>
      <c r="AS94" s="129">
        <v>49615.967859999997</v>
      </c>
      <c r="AT94" s="144">
        <v>430147.60000000062</v>
      </c>
      <c r="AU94" s="143">
        <v>71860.458055999945</v>
      </c>
      <c r="AV94" s="129">
        <v>55104.925566400016</v>
      </c>
    </row>
    <row r="95" spans="1:48" x14ac:dyDescent="0.25">
      <c r="A95" s="7">
        <v>86</v>
      </c>
      <c r="B95" s="130" t="s">
        <v>524</v>
      </c>
      <c r="C95" s="51">
        <v>414</v>
      </c>
      <c r="D95" s="84">
        <v>0.08</v>
      </c>
      <c r="E95" s="84" t="s">
        <v>207</v>
      </c>
      <c r="F95" s="69">
        <v>42212</v>
      </c>
      <c r="G95" s="69">
        <v>42230</v>
      </c>
      <c r="H95" s="86" t="s">
        <v>530</v>
      </c>
      <c r="I95" s="65">
        <f t="shared" si="31"/>
        <v>436010.27710000006</v>
      </c>
      <c r="J95" s="17">
        <f t="shared" si="32"/>
        <v>94614.230131099976</v>
      </c>
      <c r="K95" s="18">
        <f t="shared" si="33"/>
        <v>0.21700000000091732</v>
      </c>
      <c r="L95" s="19">
        <f t="shared" si="34"/>
        <v>74239.406054152016</v>
      </c>
      <c r="M95" s="127">
        <v>45337.557600000029</v>
      </c>
      <c r="N95" s="128">
        <v>9838.2499991999975</v>
      </c>
      <c r="O95" s="129">
        <v>7266.5884629880102</v>
      </c>
      <c r="P95" s="127">
        <v>41037.675200000049</v>
      </c>
      <c r="Q95" s="128">
        <v>8905.1755183999994</v>
      </c>
      <c r="R95" s="129">
        <v>6964.7058427280026</v>
      </c>
      <c r="S95" s="127">
        <v>47961.830000000009</v>
      </c>
      <c r="T95" s="128">
        <v>10407.717109999994</v>
      </c>
      <c r="U95" s="129">
        <v>8488.1277662320026</v>
      </c>
      <c r="V95" s="127">
        <v>46636.849200000011</v>
      </c>
      <c r="W95" s="128">
        <v>10120.196276400005</v>
      </c>
      <c r="X95" s="129">
        <v>8092.6477527479974</v>
      </c>
      <c r="Y95" s="127">
        <v>45493.276800000051</v>
      </c>
      <c r="Z95" s="128">
        <v>9872.0410655999876</v>
      </c>
      <c r="AA95" s="129">
        <v>7860.8067294600087</v>
      </c>
      <c r="AB95" s="127">
        <v>43265.690799999924</v>
      </c>
      <c r="AC95" s="128">
        <v>9388.6549036000015</v>
      </c>
      <c r="AD95" s="129">
        <v>7458.1346686959914</v>
      </c>
      <c r="AE95" s="127">
        <v>0</v>
      </c>
      <c r="AF95" s="128">
        <v>0</v>
      </c>
      <c r="AG95" s="129">
        <v>0</v>
      </c>
      <c r="AH95" s="127">
        <v>44229.601599999951</v>
      </c>
      <c r="AI95" s="128">
        <v>9597.8235472000015</v>
      </c>
      <c r="AJ95" s="129">
        <v>7411.4803131159997</v>
      </c>
      <c r="AK95" s="127">
        <v>43007.326399999984</v>
      </c>
      <c r="AL95" s="128">
        <v>9332.5898287999953</v>
      </c>
      <c r="AM95" s="129">
        <v>7228.4586276809969</v>
      </c>
      <c r="AN95" s="144">
        <v>39846.616700000064</v>
      </c>
      <c r="AO95" s="143">
        <v>8646.7158239000037</v>
      </c>
      <c r="AP95" s="129">
        <v>6750.7712845029992</v>
      </c>
      <c r="AQ95" s="144">
        <v>39193.852800000001</v>
      </c>
      <c r="AR95" s="143">
        <v>8505.0660580000003</v>
      </c>
      <c r="AS95" s="129">
        <v>6717.6846059999998</v>
      </c>
      <c r="AT95" s="144">
        <v>0</v>
      </c>
      <c r="AU95" s="143">
        <v>0</v>
      </c>
      <c r="AV95" s="129">
        <v>0</v>
      </c>
    </row>
    <row r="96" spans="1:48" x14ac:dyDescent="0.25">
      <c r="A96" s="7">
        <v>87</v>
      </c>
      <c r="B96" s="130" t="s">
        <v>55</v>
      </c>
      <c r="C96" s="51">
        <v>180</v>
      </c>
      <c r="D96" s="84">
        <v>0.13500000000000001</v>
      </c>
      <c r="E96" s="84" t="s">
        <v>207</v>
      </c>
      <c r="F96" s="69">
        <v>41162</v>
      </c>
      <c r="G96" s="69">
        <v>41162</v>
      </c>
      <c r="H96" s="86" t="s">
        <v>286</v>
      </c>
      <c r="I96" s="65">
        <f t="shared" si="31"/>
        <v>769820.32780000009</v>
      </c>
      <c r="J96" s="17">
        <f t="shared" si="32"/>
        <v>150061.07649851005</v>
      </c>
      <c r="K96" s="18">
        <f t="shared" si="33"/>
        <v>0.19493000000059241</v>
      </c>
      <c r="L96" s="19">
        <f t="shared" si="34"/>
        <v>113938.70978413252</v>
      </c>
      <c r="M96" s="127">
        <v>80185.126799999984</v>
      </c>
      <c r="N96" s="128">
        <v>15630.486767123986</v>
      </c>
      <c r="O96" s="129">
        <v>11091.44030083801</v>
      </c>
      <c r="P96" s="127">
        <v>70435.766400000008</v>
      </c>
      <c r="Q96" s="128">
        <v>13730.043944352001</v>
      </c>
      <c r="R96" s="129">
        <v>10408.470936486006</v>
      </c>
      <c r="S96" s="127">
        <v>78710.529599999994</v>
      </c>
      <c r="T96" s="128">
        <v>15343.043534928014</v>
      </c>
      <c r="U96" s="129">
        <v>12198.610698564004</v>
      </c>
      <c r="V96" s="127">
        <v>81914.517000000051</v>
      </c>
      <c r="W96" s="128">
        <v>15967.596798810007</v>
      </c>
      <c r="X96" s="129">
        <v>12403.402009103997</v>
      </c>
      <c r="Y96" s="127">
        <v>78509.143200000122</v>
      </c>
      <c r="Z96" s="128">
        <v>15303.787283976011</v>
      </c>
      <c r="AA96" s="129">
        <v>11877.697550202005</v>
      </c>
      <c r="AB96" s="127">
        <v>76222.787999999971</v>
      </c>
      <c r="AC96" s="128">
        <v>14858.108064840008</v>
      </c>
      <c r="AD96" s="129">
        <v>11457.319587779983</v>
      </c>
      <c r="AE96" s="127">
        <v>73423.786600000036</v>
      </c>
      <c r="AF96" s="128">
        <v>14312.498721938013</v>
      </c>
      <c r="AG96" s="129">
        <v>10725.388302334009</v>
      </c>
      <c r="AH96" s="127">
        <v>72659.899200000029</v>
      </c>
      <c r="AI96" s="128">
        <v>14163.594151056011</v>
      </c>
      <c r="AJ96" s="129">
        <v>10574.818171461999</v>
      </c>
      <c r="AK96" s="127">
        <v>69477.804199999984</v>
      </c>
      <c r="AL96" s="128">
        <v>13543.308372705998</v>
      </c>
      <c r="AM96" s="129">
        <v>10146.411668661009</v>
      </c>
      <c r="AN96" s="144">
        <v>66204.545999999973</v>
      </c>
      <c r="AO96" s="143">
        <v>12905.252151780005</v>
      </c>
      <c r="AP96" s="129">
        <v>9763.4213747014928</v>
      </c>
      <c r="AQ96" s="144">
        <v>22076.4208</v>
      </c>
      <c r="AR96" s="143">
        <v>4303.3567069999999</v>
      </c>
      <c r="AS96" s="129">
        <v>3291.7291839999998</v>
      </c>
      <c r="AT96" s="144">
        <v>0</v>
      </c>
      <c r="AU96" s="143">
        <v>0</v>
      </c>
      <c r="AV96" s="129">
        <v>0</v>
      </c>
    </row>
    <row r="97" spans="1:48" x14ac:dyDescent="0.25">
      <c r="A97" s="7">
        <v>88</v>
      </c>
      <c r="B97" s="130" t="s">
        <v>482</v>
      </c>
      <c r="C97" s="51">
        <v>185</v>
      </c>
      <c r="D97" s="84">
        <v>2.294</v>
      </c>
      <c r="E97" s="84" t="s">
        <v>207</v>
      </c>
      <c r="F97" s="69">
        <v>41180</v>
      </c>
      <c r="G97" s="69">
        <v>41180</v>
      </c>
      <c r="H97" s="86" t="s">
        <v>287</v>
      </c>
      <c r="I97" s="65">
        <f t="shared" si="31"/>
        <v>10974641.999999998</v>
      </c>
      <c r="J97" s="17">
        <f t="shared" si="32"/>
        <v>1619747.4127359991</v>
      </c>
      <c r="K97" s="18">
        <f t="shared" si="33"/>
        <v>0.14758999999599071</v>
      </c>
      <c r="L97" s="19">
        <f t="shared" si="34"/>
        <v>1111428.6941860002</v>
      </c>
      <c r="M97" s="127">
        <v>1345714.3999999997</v>
      </c>
      <c r="N97" s="128">
        <v>198613.98829600005</v>
      </c>
      <c r="O97" s="129">
        <v>122576.58301600006</v>
      </c>
      <c r="P97" s="127">
        <v>1211637.5999999999</v>
      </c>
      <c r="Q97" s="128">
        <v>178825.59338399986</v>
      </c>
      <c r="R97" s="129">
        <v>121607.33737599994</v>
      </c>
      <c r="S97" s="127">
        <v>1367941.9999999991</v>
      </c>
      <c r="T97" s="128">
        <v>201894.55977999992</v>
      </c>
      <c r="U97" s="129">
        <v>147110.72586800015</v>
      </c>
      <c r="V97" s="127">
        <v>1177444.4000000001</v>
      </c>
      <c r="W97" s="128">
        <v>173779.01899599988</v>
      </c>
      <c r="X97" s="129">
        <v>122327.95212400002</v>
      </c>
      <c r="Y97" s="127">
        <v>284572.40000000014</v>
      </c>
      <c r="Z97" s="128">
        <v>42000.040515999994</v>
      </c>
      <c r="AA97" s="129">
        <v>29314.216156000002</v>
      </c>
      <c r="AB97" s="127">
        <v>498991.2</v>
      </c>
      <c r="AC97" s="128">
        <v>73646.111208000031</v>
      </c>
      <c r="AD97" s="129">
        <v>49582.52144400002</v>
      </c>
      <c r="AE97" s="127">
        <v>383897.19999999966</v>
      </c>
      <c r="AF97" s="128">
        <v>56659.387747999914</v>
      </c>
      <c r="AG97" s="129">
        <v>37404.861192000033</v>
      </c>
      <c r="AH97" s="127">
        <v>440968.80000000005</v>
      </c>
      <c r="AI97" s="128">
        <v>65082.585191999962</v>
      </c>
      <c r="AJ97" s="129">
        <v>42358.867280000013</v>
      </c>
      <c r="AK97" s="127">
        <v>485685.60000000021</v>
      </c>
      <c r="AL97" s="128">
        <v>71682.337703999932</v>
      </c>
      <c r="AM97" s="129">
        <v>46582.232507999986</v>
      </c>
      <c r="AN97" s="144">
        <v>1113747.1999999997</v>
      </c>
      <c r="AO97" s="143">
        <v>164377.9492479999</v>
      </c>
      <c r="AP97" s="129">
        <v>111519.70242999995</v>
      </c>
      <c r="AQ97" s="144">
        <v>1300821.6000000001</v>
      </c>
      <c r="AR97" s="143">
        <v>191988.2599</v>
      </c>
      <c r="AS97" s="129">
        <v>133101.35459999999</v>
      </c>
      <c r="AT97" s="144">
        <v>1363219.5999999999</v>
      </c>
      <c r="AU97" s="143">
        <v>201197.58076400016</v>
      </c>
      <c r="AV97" s="129">
        <v>147942.34019199992</v>
      </c>
    </row>
    <row r="98" spans="1:48" x14ac:dyDescent="0.25">
      <c r="A98" s="7"/>
      <c r="B98" s="130" t="s">
        <v>626</v>
      </c>
      <c r="C98" s="51">
        <v>376</v>
      </c>
      <c r="D98" s="84">
        <v>0.17199999999999999</v>
      </c>
      <c r="E98" s="84" t="s">
        <v>207</v>
      </c>
      <c r="F98" s="69">
        <v>41745</v>
      </c>
      <c r="G98" s="69">
        <v>41745</v>
      </c>
      <c r="H98" s="86" t="s">
        <v>627</v>
      </c>
      <c r="I98" s="65">
        <f t="shared" si="31"/>
        <v>0</v>
      </c>
      <c r="J98" s="17">
        <f t="shared" si="32"/>
        <v>-319.86</v>
      </c>
      <c r="K98" s="18" t="e">
        <f t="shared" si="33"/>
        <v>#DIV/0!</v>
      </c>
      <c r="L98" s="19">
        <f t="shared" si="34"/>
        <v>-319.86</v>
      </c>
      <c r="M98" s="127">
        <v>0</v>
      </c>
      <c r="N98" s="128">
        <v>0</v>
      </c>
      <c r="O98" s="129">
        <v>0</v>
      </c>
      <c r="P98" s="127">
        <v>0</v>
      </c>
      <c r="Q98" s="128">
        <v>0</v>
      </c>
      <c r="R98" s="129">
        <v>0</v>
      </c>
      <c r="S98" s="127">
        <v>0</v>
      </c>
      <c r="T98" s="128">
        <v>0</v>
      </c>
      <c r="U98" s="129">
        <v>0</v>
      </c>
      <c r="V98" s="127">
        <v>0</v>
      </c>
      <c r="W98" s="128">
        <v>0</v>
      </c>
      <c r="X98" s="129">
        <v>0</v>
      </c>
      <c r="Y98" s="127">
        <v>0</v>
      </c>
      <c r="Z98" s="128">
        <v>0</v>
      </c>
      <c r="AA98" s="129">
        <v>0</v>
      </c>
      <c r="AB98" s="127">
        <v>0</v>
      </c>
      <c r="AC98" s="128">
        <v>0</v>
      </c>
      <c r="AD98" s="129">
        <v>0</v>
      </c>
      <c r="AE98" s="127">
        <v>0</v>
      </c>
      <c r="AF98" s="128">
        <v>0</v>
      </c>
      <c r="AG98" s="129">
        <v>0</v>
      </c>
      <c r="AH98" s="127">
        <v>0</v>
      </c>
      <c r="AI98" s="128">
        <v>0</v>
      </c>
      <c r="AJ98" s="129">
        <v>0</v>
      </c>
      <c r="AK98" s="127">
        <v>0</v>
      </c>
      <c r="AL98" s="128">
        <v>0</v>
      </c>
      <c r="AM98" s="129">
        <v>0</v>
      </c>
      <c r="AN98" s="144">
        <v>0</v>
      </c>
      <c r="AO98" s="143">
        <v>0</v>
      </c>
      <c r="AP98" s="129">
        <v>0</v>
      </c>
      <c r="AQ98" s="144">
        <v>0</v>
      </c>
      <c r="AR98" s="143">
        <v>-319.86</v>
      </c>
      <c r="AS98" s="129">
        <v>-319.86</v>
      </c>
      <c r="AT98" s="127">
        <v>0</v>
      </c>
      <c r="AU98" s="128">
        <v>0</v>
      </c>
      <c r="AV98" s="129">
        <v>0</v>
      </c>
    </row>
    <row r="99" spans="1:48" x14ac:dyDescent="0.25">
      <c r="A99" s="7">
        <v>89</v>
      </c>
      <c r="B99" s="130" t="s">
        <v>56</v>
      </c>
      <c r="C99" s="51">
        <v>224</v>
      </c>
      <c r="D99" s="84">
        <v>1.4</v>
      </c>
      <c r="E99" s="84" t="s">
        <v>249</v>
      </c>
      <c r="F99" s="69">
        <v>40809</v>
      </c>
      <c r="G99" s="69">
        <v>40809</v>
      </c>
      <c r="H99" s="86" t="s">
        <v>288</v>
      </c>
      <c r="I99" s="65">
        <f t="shared" si="31"/>
        <v>7517985.75</v>
      </c>
      <c r="J99" s="17">
        <f t="shared" si="32"/>
        <v>1108902.8981249998</v>
      </c>
      <c r="K99" s="18">
        <f t="shared" si="33"/>
        <v>0.14749999999999996</v>
      </c>
      <c r="L99" s="19">
        <f t="shared" si="34"/>
        <v>764196.88675624982</v>
      </c>
      <c r="M99" s="127">
        <v>825645.75</v>
      </c>
      <c r="N99" s="128">
        <v>121782.748125</v>
      </c>
      <c r="O99" s="129">
        <v>75549.820989999964</v>
      </c>
      <c r="P99" s="127">
        <v>818499.75</v>
      </c>
      <c r="Q99" s="128">
        <v>120728.71312499995</v>
      </c>
      <c r="R99" s="129">
        <v>82043.90380249999</v>
      </c>
      <c r="S99" s="127">
        <v>867736</v>
      </c>
      <c r="T99" s="128">
        <v>127991.05999999998</v>
      </c>
      <c r="U99" s="129">
        <v>93052.039624999932</v>
      </c>
      <c r="V99" s="127">
        <v>702247.75</v>
      </c>
      <c r="W99" s="128">
        <v>103581.54312500011</v>
      </c>
      <c r="X99" s="129">
        <v>72619.493804999991</v>
      </c>
      <c r="Y99" s="127">
        <v>458264.75</v>
      </c>
      <c r="Z99" s="128">
        <v>67594.050624999989</v>
      </c>
      <c r="AA99" s="129">
        <v>48322.250279999993</v>
      </c>
      <c r="AB99" s="127">
        <v>353036.25</v>
      </c>
      <c r="AC99" s="128">
        <v>52072.846875000054</v>
      </c>
      <c r="AD99" s="129">
        <v>37032.072222500014</v>
      </c>
      <c r="AE99" s="127">
        <v>413000.5</v>
      </c>
      <c r="AF99" s="128">
        <v>60917.573749999938</v>
      </c>
      <c r="AG99" s="129">
        <v>41030.209152500014</v>
      </c>
      <c r="AH99" s="127">
        <v>505571.75</v>
      </c>
      <c r="AI99" s="128">
        <v>74571.833125000063</v>
      </c>
      <c r="AJ99" s="129">
        <v>49797.967415000036</v>
      </c>
      <c r="AK99" s="127">
        <v>466254.75</v>
      </c>
      <c r="AL99" s="128">
        <v>68772.575624999969</v>
      </c>
      <c r="AM99" s="129">
        <v>46273.96435499996</v>
      </c>
      <c r="AN99" s="144">
        <v>730771</v>
      </c>
      <c r="AO99" s="143">
        <v>107788.72249999986</v>
      </c>
      <c r="AP99" s="129">
        <v>73214.827186250041</v>
      </c>
      <c r="AQ99" s="144">
        <v>647530.5</v>
      </c>
      <c r="AR99" s="143">
        <v>95510.748749999999</v>
      </c>
      <c r="AS99" s="129">
        <v>66215.498619999998</v>
      </c>
      <c r="AT99" s="144">
        <v>729427</v>
      </c>
      <c r="AU99" s="143">
        <v>107590.4824999999</v>
      </c>
      <c r="AV99" s="129">
        <v>79044.839302500041</v>
      </c>
    </row>
    <row r="100" spans="1:48" x14ac:dyDescent="0.25">
      <c r="A100" s="7">
        <v>90</v>
      </c>
      <c r="B100" s="130" t="s">
        <v>520</v>
      </c>
      <c r="C100" s="51">
        <v>393</v>
      </c>
      <c r="D100" s="84">
        <v>0.996</v>
      </c>
      <c r="E100" s="74" t="s">
        <v>207</v>
      </c>
      <c r="F100" s="69">
        <v>42030</v>
      </c>
      <c r="G100" s="69">
        <v>42030</v>
      </c>
      <c r="H100" s="86" t="s">
        <v>517</v>
      </c>
      <c r="I100" s="65">
        <f t="shared" si="14"/>
        <v>3492905.839999998</v>
      </c>
      <c r="J100" s="17">
        <f t="shared" si="15"/>
        <v>583524.84963480011</v>
      </c>
      <c r="K100" s="18">
        <f t="shared" si="18"/>
        <v>0.16706000000125981</v>
      </c>
      <c r="L100" s="19">
        <f t="shared" si="17"/>
        <v>424495.21942159976</v>
      </c>
      <c r="M100" s="127">
        <v>265280.7999999997</v>
      </c>
      <c r="N100" s="128">
        <v>44317.810447999975</v>
      </c>
      <c r="O100" s="129">
        <v>29261.251945600005</v>
      </c>
      <c r="P100" s="127">
        <v>147393.91999999998</v>
      </c>
      <c r="Q100" s="128">
        <v>24623.628275200008</v>
      </c>
      <c r="R100" s="129">
        <v>17836.349139200011</v>
      </c>
      <c r="S100" s="127">
        <v>273955.19999999984</v>
      </c>
      <c r="T100" s="128">
        <v>45766.955712000054</v>
      </c>
      <c r="U100" s="129">
        <v>34797.461822400001</v>
      </c>
      <c r="V100" s="127">
        <v>354635.99999999953</v>
      </c>
      <c r="W100" s="128">
        <v>59245.490159999979</v>
      </c>
      <c r="X100" s="129">
        <v>43694.842969599966</v>
      </c>
      <c r="Y100" s="127">
        <v>390118.87999999977</v>
      </c>
      <c r="Z100" s="128">
        <v>65173.260092799952</v>
      </c>
      <c r="AA100" s="129">
        <v>48211.198808799949</v>
      </c>
      <c r="AB100" s="127">
        <v>362222.23999999993</v>
      </c>
      <c r="AC100" s="128">
        <v>60512.847414400014</v>
      </c>
      <c r="AD100" s="129">
        <v>44623.402392800002</v>
      </c>
      <c r="AE100" s="127">
        <v>0</v>
      </c>
      <c r="AF100" s="128">
        <v>0</v>
      </c>
      <c r="AG100" s="129">
        <v>0</v>
      </c>
      <c r="AH100" s="127">
        <v>333179.28000000003</v>
      </c>
      <c r="AI100" s="128">
        <v>55660.930516799985</v>
      </c>
      <c r="AJ100" s="129">
        <v>39195.59102079997</v>
      </c>
      <c r="AK100" s="127">
        <v>366251.99999999977</v>
      </c>
      <c r="AL100" s="128">
        <v>61186.059120000042</v>
      </c>
      <c r="AM100" s="129">
        <v>43680.825545599975</v>
      </c>
      <c r="AN100" s="144">
        <v>380235.91999999975</v>
      </c>
      <c r="AO100" s="143">
        <v>63522.212795200059</v>
      </c>
      <c r="AP100" s="129">
        <v>45589.522595199982</v>
      </c>
      <c r="AQ100" s="144">
        <v>284233.76</v>
      </c>
      <c r="AR100" s="143">
        <v>47484.091950000002</v>
      </c>
      <c r="AS100" s="129">
        <v>34672.848899999997</v>
      </c>
      <c r="AT100" s="144">
        <v>335397.83999999997</v>
      </c>
      <c r="AU100" s="143">
        <v>56031.563150400027</v>
      </c>
      <c r="AV100" s="129">
        <v>42931.924281599961</v>
      </c>
    </row>
    <row r="101" spans="1:48" x14ac:dyDescent="0.25">
      <c r="A101" s="7">
        <v>91</v>
      </c>
      <c r="B101" s="130" t="s">
        <v>57</v>
      </c>
      <c r="C101" s="51">
        <v>234</v>
      </c>
      <c r="D101" s="84">
        <v>1.1499999999999999</v>
      </c>
      <c r="E101" s="84" t="s">
        <v>207</v>
      </c>
      <c r="F101" s="69">
        <v>41369</v>
      </c>
      <c r="G101" s="69">
        <v>41389</v>
      </c>
      <c r="H101" s="86" t="s">
        <v>611</v>
      </c>
      <c r="I101" s="65">
        <f t="shared" si="14"/>
        <v>4340265.2799999993</v>
      </c>
      <c r="J101" s="17">
        <f t="shared" si="15"/>
        <v>668357.45046519977</v>
      </c>
      <c r="K101" s="18">
        <f t="shared" si="18"/>
        <v>0.15398999999953916</v>
      </c>
      <c r="L101" s="19">
        <f t="shared" si="17"/>
        <v>469125.69696199993</v>
      </c>
      <c r="M101" s="127">
        <v>580856.79999999958</v>
      </c>
      <c r="N101" s="128">
        <v>89446.138631999842</v>
      </c>
      <c r="O101" s="129">
        <v>56470.873598399965</v>
      </c>
      <c r="P101" s="127">
        <v>539137.59999999951</v>
      </c>
      <c r="Q101" s="128">
        <v>83021.799023999993</v>
      </c>
      <c r="R101" s="129">
        <v>57655.567343999988</v>
      </c>
      <c r="S101" s="127">
        <v>329073.92000000045</v>
      </c>
      <c r="T101" s="128">
        <v>50674.092940799994</v>
      </c>
      <c r="U101" s="129">
        <v>36628.420639999975</v>
      </c>
      <c r="V101" s="127">
        <v>494774.4000000002</v>
      </c>
      <c r="W101" s="128">
        <v>76190.309856000065</v>
      </c>
      <c r="X101" s="129">
        <v>54436.780752000013</v>
      </c>
      <c r="Y101" s="127">
        <v>439212.48000000062</v>
      </c>
      <c r="Z101" s="128">
        <v>67634.329795199912</v>
      </c>
      <c r="AA101" s="129">
        <v>48941.19600320005</v>
      </c>
      <c r="AB101" s="127">
        <v>176388.15999999997</v>
      </c>
      <c r="AC101" s="128">
        <v>27162.012758399964</v>
      </c>
      <c r="AD101" s="129">
        <v>20320.860071999992</v>
      </c>
      <c r="AE101" s="127">
        <v>0</v>
      </c>
      <c r="AF101" s="128">
        <v>0</v>
      </c>
      <c r="AG101" s="129">
        <v>0</v>
      </c>
      <c r="AH101" s="127">
        <v>110367.35999999999</v>
      </c>
      <c r="AI101" s="128">
        <v>16995.469766400001</v>
      </c>
      <c r="AJ101" s="129">
        <v>12239.700025599999</v>
      </c>
      <c r="AK101" s="127">
        <v>275839.51999999979</v>
      </c>
      <c r="AL101" s="128">
        <v>42476.527684799992</v>
      </c>
      <c r="AM101" s="129">
        <v>29186.221953600016</v>
      </c>
      <c r="AN101" s="144">
        <v>485900.64</v>
      </c>
      <c r="AO101" s="143">
        <v>74823.839553600017</v>
      </c>
      <c r="AP101" s="129">
        <v>51843.606692000001</v>
      </c>
      <c r="AQ101" s="144">
        <v>501576.8</v>
      </c>
      <c r="AR101" s="143">
        <v>77237.811430000002</v>
      </c>
      <c r="AS101" s="129">
        <v>54562.316350000001</v>
      </c>
      <c r="AT101" s="144">
        <v>407137.59999999957</v>
      </c>
      <c r="AU101" s="143">
        <v>62695.119023999963</v>
      </c>
      <c r="AV101" s="129">
        <v>46840.153531199976</v>
      </c>
    </row>
    <row r="102" spans="1:48" x14ac:dyDescent="0.25">
      <c r="A102" s="7">
        <v>92</v>
      </c>
      <c r="B102" s="130" t="s">
        <v>488</v>
      </c>
      <c r="C102" s="51">
        <v>12</v>
      </c>
      <c r="D102" s="84">
        <v>0.71</v>
      </c>
      <c r="E102" s="84" t="s">
        <v>207</v>
      </c>
      <c r="F102" s="69">
        <v>41361</v>
      </c>
      <c r="G102" s="69">
        <v>41361</v>
      </c>
      <c r="H102" s="86" t="s">
        <v>289</v>
      </c>
      <c r="I102" s="65">
        <f t="shared" si="14"/>
        <v>138187.29000000004</v>
      </c>
      <c r="J102" s="17">
        <f t="shared" si="15"/>
        <v>23457.292477499992</v>
      </c>
      <c r="K102" s="18">
        <f t="shared" si="18"/>
        <v>0.1697499999999999</v>
      </c>
      <c r="L102" s="19">
        <f t="shared" si="17"/>
        <v>16252.321642399997</v>
      </c>
      <c r="M102" s="127">
        <v>138187.29000000004</v>
      </c>
      <c r="N102" s="128">
        <v>23457.292477499992</v>
      </c>
      <c r="O102" s="129">
        <v>16252.321642399997</v>
      </c>
      <c r="P102" s="127">
        <v>0</v>
      </c>
      <c r="Q102" s="128">
        <v>0</v>
      </c>
      <c r="R102" s="129">
        <v>0</v>
      </c>
      <c r="S102" s="127">
        <v>0</v>
      </c>
      <c r="T102" s="128">
        <v>0</v>
      </c>
      <c r="U102" s="129">
        <v>0</v>
      </c>
      <c r="V102" s="127">
        <v>0</v>
      </c>
      <c r="W102" s="128">
        <v>0</v>
      </c>
      <c r="X102" s="129">
        <v>0</v>
      </c>
      <c r="Y102" s="127">
        <v>0</v>
      </c>
      <c r="Z102" s="128">
        <v>0</v>
      </c>
      <c r="AA102" s="129">
        <v>0</v>
      </c>
      <c r="AB102" s="127">
        <v>0</v>
      </c>
      <c r="AC102" s="128">
        <v>0</v>
      </c>
      <c r="AD102" s="129">
        <v>0</v>
      </c>
      <c r="AE102" s="127">
        <v>0</v>
      </c>
      <c r="AF102" s="128">
        <v>0</v>
      </c>
      <c r="AG102" s="129">
        <v>0</v>
      </c>
      <c r="AH102" s="127">
        <v>0</v>
      </c>
      <c r="AI102" s="128">
        <v>0</v>
      </c>
      <c r="AJ102" s="129">
        <v>0</v>
      </c>
      <c r="AK102" s="127">
        <v>0</v>
      </c>
      <c r="AL102" s="128">
        <v>0</v>
      </c>
      <c r="AM102" s="129">
        <v>0</v>
      </c>
      <c r="AN102" s="127">
        <v>0</v>
      </c>
      <c r="AO102" s="128">
        <v>0</v>
      </c>
      <c r="AP102" s="129">
        <v>0</v>
      </c>
      <c r="AQ102" s="127">
        <v>0</v>
      </c>
      <c r="AR102" s="128">
        <v>0</v>
      </c>
      <c r="AS102" s="129">
        <v>0</v>
      </c>
      <c r="AT102" s="127">
        <v>0</v>
      </c>
      <c r="AU102" s="128">
        <v>0</v>
      </c>
      <c r="AV102" s="129">
        <v>0</v>
      </c>
    </row>
    <row r="103" spans="1:48" x14ac:dyDescent="0.25">
      <c r="A103" s="7">
        <v>93</v>
      </c>
      <c r="B103" s="130" t="s">
        <v>557</v>
      </c>
      <c r="C103" s="51">
        <v>17</v>
      </c>
      <c r="D103" s="84">
        <v>3.948</v>
      </c>
      <c r="E103" s="84" t="s">
        <v>207</v>
      </c>
      <c r="F103" s="69">
        <v>41332</v>
      </c>
      <c r="G103" s="69">
        <v>41333</v>
      </c>
      <c r="H103" s="86" t="s">
        <v>588</v>
      </c>
      <c r="I103" s="65">
        <f t="shared" si="14"/>
        <v>16979609.25</v>
      </c>
      <c r="J103" s="17">
        <f t="shared" si="15"/>
        <v>2437762.5000699991</v>
      </c>
      <c r="K103" s="18">
        <f t="shared" si="18"/>
        <v>0.14357000000279743</v>
      </c>
      <c r="L103" s="19">
        <f t="shared" si="17"/>
        <v>1670380.7468224992</v>
      </c>
      <c r="M103" s="127">
        <v>1176094.5</v>
      </c>
      <c r="N103" s="128">
        <v>168851.887365</v>
      </c>
      <c r="O103" s="129">
        <v>103116.29222999996</v>
      </c>
      <c r="P103" s="127">
        <v>382983</v>
      </c>
      <c r="Q103" s="128">
        <v>54984.869309999995</v>
      </c>
      <c r="R103" s="129">
        <v>38763.388004999957</v>
      </c>
      <c r="S103" s="127">
        <v>1206896.25</v>
      </c>
      <c r="T103" s="128">
        <v>173274.09461249996</v>
      </c>
      <c r="U103" s="129">
        <v>125542.10217749994</v>
      </c>
      <c r="V103" s="127">
        <v>2017717.5</v>
      </c>
      <c r="W103" s="128">
        <v>289683.70147499972</v>
      </c>
      <c r="X103" s="129">
        <v>201787.62067499963</v>
      </c>
      <c r="Y103" s="127">
        <v>1561049.25</v>
      </c>
      <c r="Z103" s="128">
        <v>224119.8408224998</v>
      </c>
      <c r="AA103" s="129">
        <v>155775.19432500002</v>
      </c>
      <c r="AB103" s="127">
        <v>1160063.25</v>
      </c>
      <c r="AC103" s="128">
        <v>166550.2808025002</v>
      </c>
      <c r="AD103" s="129">
        <v>113448.74549249985</v>
      </c>
      <c r="AE103" s="127">
        <v>1034145.75</v>
      </c>
      <c r="AF103" s="128">
        <v>148472.30532750004</v>
      </c>
      <c r="AG103" s="129">
        <v>99285.747644999967</v>
      </c>
      <c r="AH103" s="127">
        <v>1038084.75</v>
      </c>
      <c r="AI103" s="128">
        <v>149037.82755749981</v>
      </c>
      <c r="AJ103" s="129">
        <v>98390.405774999963</v>
      </c>
      <c r="AK103" s="127">
        <v>1053963</v>
      </c>
      <c r="AL103" s="128">
        <v>151317.46790999995</v>
      </c>
      <c r="AM103" s="129">
        <v>100510.73813250002</v>
      </c>
      <c r="AN103" s="144">
        <v>2016723</v>
      </c>
      <c r="AO103" s="143">
        <v>289540.92111000034</v>
      </c>
      <c r="AP103" s="129">
        <v>194166.26555249991</v>
      </c>
      <c r="AQ103" s="144">
        <v>2128628.25</v>
      </c>
      <c r="AR103" s="143">
        <v>305607.15789999999</v>
      </c>
      <c r="AS103" s="129">
        <v>209302.23139999999</v>
      </c>
      <c r="AT103" s="144">
        <v>2203260.75</v>
      </c>
      <c r="AU103" s="143">
        <v>316322.14587749954</v>
      </c>
      <c r="AV103" s="129">
        <v>230292.0154125001</v>
      </c>
    </row>
    <row r="104" spans="1:48" x14ac:dyDescent="0.25">
      <c r="A104" s="7">
        <v>94</v>
      </c>
      <c r="B104" s="130" t="s">
        <v>58</v>
      </c>
      <c r="C104" s="51">
        <v>254</v>
      </c>
      <c r="D104" s="84">
        <v>1.8</v>
      </c>
      <c r="E104" s="84" t="s">
        <v>249</v>
      </c>
      <c r="F104" s="69">
        <v>41201</v>
      </c>
      <c r="G104" s="69">
        <v>41201</v>
      </c>
      <c r="H104" s="86" t="s">
        <v>290</v>
      </c>
      <c r="I104" s="65">
        <f t="shared" si="14"/>
        <v>9465605.9999999963</v>
      </c>
      <c r="J104" s="17">
        <f t="shared" si="15"/>
        <v>1510805.3736260002</v>
      </c>
      <c r="K104" s="18">
        <f t="shared" si="18"/>
        <v>0.15960999999640813</v>
      </c>
      <c r="L104" s="19">
        <f t="shared" si="17"/>
        <v>1074554.506328</v>
      </c>
      <c r="M104" s="127">
        <v>1097160.1999999988</v>
      </c>
      <c r="N104" s="128">
        <v>175117.73952200013</v>
      </c>
      <c r="O104" s="129">
        <v>112819.73902399997</v>
      </c>
      <c r="P104" s="127">
        <v>1009307.3999999999</v>
      </c>
      <c r="Q104" s="128">
        <v>161095.55411399997</v>
      </c>
      <c r="R104" s="129">
        <v>113240.22870600002</v>
      </c>
      <c r="S104" s="127">
        <v>1139842.7999999993</v>
      </c>
      <c r="T104" s="128">
        <v>181930.30930799988</v>
      </c>
      <c r="U104" s="129">
        <v>136252.17995599998</v>
      </c>
      <c r="V104" s="127">
        <v>1055114.1999999997</v>
      </c>
      <c r="W104" s="128">
        <v>168406.77746200003</v>
      </c>
      <c r="X104" s="129">
        <v>122573.20432800002</v>
      </c>
      <c r="Y104" s="127">
        <v>836887.99999999977</v>
      </c>
      <c r="Z104" s="128">
        <v>133575.69368000014</v>
      </c>
      <c r="AA104" s="129">
        <v>96514.006370000046</v>
      </c>
      <c r="AB104" s="127">
        <v>671245.19999999937</v>
      </c>
      <c r="AC104" s="128">
        <v>107137.44637199993</v>
      </c>
      <c r="AD104" s="129">
        <v>77425.670184000002</v>
      </c>
      <c r="AE104" s="127">
        <v>728889.40000000084</v>
      </c>
      <c r="AF104" s="128">
        <v>116338.037134</v>
      </c>
      <c r="AG104" s="129">
        <v>80664.857731999902</v>
      </c>
      <c r="AH104" s="127">
        <v>604926.79999999993</v>
      </c>
      <c r="AI104" s="128">
        <v>96552.366548000078</v>
      </c>
      <c r="AJ104" s="129">
        <v>66822.16371600001</v>
      </c>
      <c r="AK104" s="127">
        <v>228149</v>
      </c>
      <c r="AL104" s="128">
        <v>36414.861889999993</v>
      </c>
      <c r="AM104" s="129">
        <v>25506.899381999989</v>
      </c>
      <c r="AN104" s="144">
        <v>605377.39999999979</v>
      </c>
      <c r="AO104" s="143">
        <v>96624.286814000006</v>
      </c>
      <c r="AP104" s="129">
        <v>68156.132001999998</v>
      </c>
      <c r="AQ104" s="144">
        <v>750759.4</v>
      </c>
      <c r="AR104" s="143">
        <v>119828.7078</v>
      </c>
      <c r="AS104" s="129">
        <v>86012.801210000005</v>
      </c>
      <c r="AT104" s="144">
        <v>737946.19999999984</v>
      </c>
      <c r="AU104" s="143">
        <v>117783.59298200006</v>
      </c>
      <c r="AV104" s="129">
        <v>88566.623718000017</v>
      </c>
    </row>
    <row r="105" spans="1:48" x14ac:dyDescent="0.25">
      <c r="A105" s="7">
        <v>95</v>
      </c>
      <c r="B105" s="130" t="s">
        <v>59</v>
      </c>
      <c r="C105" s="51">
        <v>22</v>
      </c>
      <c r="D105" s="84">
        <v>0.71499999999999997</v>
      </c>
      <c r="E105" s="84" t="s">
        <v>207</v>
      </c>
      <c r="F105" s="69">
        <v>40877</v>
      </c>
      <c r="G105" s="69">
        <v>40877</v>
      </c>
      <c r="H105" s="86" t="s">
        <v>722</v>
      </c>
      <c r="I105" s="65">
        <f t="shared" si="14"/>
        <v>2217713.2799999993</v>
      </c>
      <c r="J105" s="17">
        <f t="shared" si="15"/>
        <v>376456.82928000001</v>
      </c>
      <c r="K105" s="18">
        <f t="shared" si="18"/>
        <v>0.16975000000000007</v>
      </c>
      <c r="L105" s="19">
        <f t="shared" si="17"/>
        <v>275254.41728249978</v>
      </c>
      <c r="M105" s="127">
        <v>276700.19999999949</v>
      </c>
      <c r="N105" s="128">
        <v>46969.858950000147</v>
      </c>
      <c r="O105" s="129">
        <v>31214.891532599981</v>
      </c>
      <c r="P105" s="127">
        <v>348591.24000000022</v>
      </c>
      <c r="Q105" s="128">
        <v>59173.362989999936</v>
      </c>
      <c r="R105" s="129">
        <v>42582.262669799959</v>
      </c>
      <c r="S105" s="127">
        <v>366841.31999999983</v>
      </c>
      <c r="T105" s="128">
        <v>62271.314069999949</v>
      </c>
      <c r="U105" s="129">
        <v>47602.19607179991</v>
      </c>
      <c r="V105" s="127">
        <v>260620.31999999989</v>
      </c>
      <c r="W105" s="128">
        <v>44240.299320000006</v>
      </c>
      <c r="X105" s="129">
        <v>33010.413358799968</v>
      </c>
      <c r="Y105" s="127">
        <v>0</v>
      </c>
      <c r="Z105" s="128">
        <v>0</v>
      </c>
      <c r="AA105" s="129">
        <v>0</v>
      </c>
      <c r="AB105" s="127">
        <v>19198.140000000036</v>
      </c>
      <c r="AC105" s="128">
        <v>3258.8842650000029</v>
      </c>
      <c r="AD105" s="129">
        <v>2449.0200953999988</v>
      </c>
      <c r="AE105" s="127">
        <v>0</v>
      </c>
      <c r="AF105" s="128">
        <v>0</v>
      </c>
      <c r="AG105" s="129">
        <v>0</v>
      </c>
      <c r="AH105" s="127">
        <v>17878.679999999989</v>
      </c>
      <c r="AI105" s="128">
        <v>3034.9059300000004</v>
      </c>
      <c r="AJ105" s="129">
        <v>2118.6091680000036</v>
      </c>
      <c r="AK105" s="127">
        <v>157061.45999999996</v>
      </c>
      <c r="AL105" s="128">
        <v>26661.182834999996</v>
      </c>
      <c r="AM105" s="129">
        <v>18920.740865400014</v>
      </c>
      <c r="AN105" s="144">
        <v>234975.35999999999</v>
      </c>
      <c r="AO105" s="143">
        <v>39887.067359999965</v>
      </c>
      <c r="AP105" s="129">
        <v>28810.903047300002</v>
      </c>
      <c r="AQ105" s="144">
        <v>254340.84</v>
      </c>
      <c r="AR105" s="143">
        <v>43174.35759</v>
      </c>
      <c r="AS105" s="129">
        <v>31751.924370000001</v>
      </c>
      <c r="AT105" s="144">
        <v>281505.7200000002</v>
      </c>
      <c r="AU105" s="143">
        <v>47785.59596999998</v>
      </c>
      <c r="AV105" s="129">
        <v>36793.456103399985</v>
      </c>
    </row>
    <row r="106" spans="1:48" x14ac:dyDescent="0.25">
      <c r="A106" s="7">
        <v>96</v>
      </c>
      <c r="B106" s="130" t="s">
        <v>60</v>
      </c>
      <c r="C106" s="51">
        <v>263</v>
      </c>
      <c r="D106" s="84">
        <v>1.1000000000000001</v>
      </c>
      <c r="E106" s="84" t="s">
        <v>207</v>
      </c>
      <c r="F106" s="69">
        <v>41341</v>
      </c>
      <c r="G106" s="69">
        <v>41341</v>
      </c>
      <c r="H106" s="86" t="s">
        <v>291</v>
      </c>
      <c r="I106" s="65">
        <f t="shared" si="14"/>
        <v>5334760.1599999964</v>
      </c>
      <c r="J106" s="17">
        <f t="shared" si="15"/>
        <v>821499.71703940013</v>
      </c>
      <c r="K106" s="18">
        <f t="shared" si="18"/>
        <v>0.15399000000018759</v>
      </c>
      <c r="L106" s="19">
        <f t="shared" si="17"/>
        <v>579821.11450420017</v>
      </c>
      <c r="M106" s="127">
        <v>590161.25999999978</v>
      </c>
      <c r="N106" s="128">
        <v>90878.932427399952</v>
      </c>
      <c r="O106" s="129">
        <v>57628.378539199934</v>
      </c>
      <c r="P106" s="127">
        <v>582365.25999999966</v>
      </c>
      <c r="Q106" s="128">
        <v>89678.426387400032</v>
      </c>
      <c r="R106" s="129">
        <v>62188.477557999984</v>
      </c>
      <c r="S106" s="127">
        <v>656110.53999999957</v>
      </c>
      <c r="T106" s="128">
        <v>101034.46205459998</v>
      </c>
      <c r="U106" s="129">
        <v>74857.600953599976</v>
      </c>
      <c r="V106" s="127">
        <v>626796.81999999913</v>
      </c>
      <c r="W106" s="128">
        <v>96520.442311800027</v>
      </c>
      <c r="X106" s="129">
        <v>69334.800386000032</v>
      </c>
      <c r="Y106" s="127">
        <v>508170.31999999954</v>
      </c>
      <c r="Z106" s="128">
        <v>78253.147576800024</v>
      </c>
      <c r="AA106" s="129">
        <v>56720.213474599987</v>
      </c>
      <c r="AB106" s="127">
        <v>396651.94</v>
      </c>
      <c r="AC106" s="128">
        <v>61080.43224059997</v>
      </c>
      <c r="AD106" s="129">
        <v>44435.120629800062</v>
      </c>
      <c r="AE106" s="127">
        <v>0</v>
      </c>
      <c r="AF106" s="128">
        <v>0</v>
      </c>
      <c r="AG106" s="129">
        <v>0</v>
      </c>
      <c r="AH106" s="127">
        <v>172890.89999999973</v>
      </c>
      <c r="AI106" s="128">
        <v>26623.469691000024</v>
      </c>
      <c r="AJ106" s="129">
        <v>18070.946919199974</v>
      </c>
      <c r="AK106" s="127">
        <v>348872.61999999982</v>
      </c>
      <c r="AL106" s="128">
        <v>53722.894753800007</v>
      </c>
      <c r="AM106" s="129">
        <v>36713.837669800036</v>
      </c>
      <c r="AN106" s="144">
        <v>520104.56000000006</v>
      </c>
      <c r="AO106" s="143">
        <v>80090.901194400023</v>
      </c>
      <c r="AP106" s="129">
        <v>55390.536899200051</v>
      </c>
      <c r="AQ106" s="144">
        <v>454975.1</v>
      </c>
      <c r="AR106" s="143">
        <v>70061.615650000007</v>
      </c>
      <c r="AS106" s="129">
        <v>49610.242789999997</v>
      </c>
      <c r="AT106" s="144">
        <v>477660.84000000026</v>
      </c>
      <c r="AU106" s="143">
        <v>73554.992751599973</v>
      </c>
      <c r="AV106" s="129">
        <v>54870.958684800018</v>
      </c>
    </row>
    <row r="107" spans="1:48" x14ac:dyDescent="0.25">
      <c r="A107" s="7">
        <v>97</v>
      </c>
      <c r="B107" s="130" t="s">
        <v>525</v>
      </c>
      <c r="C107" s="51">
        <v>415</v>
      </c>
      <c r="D107" s="84">
        <v>0.4</v>
      </c>
      <c r="E107" s="84" t="s">
        <v>207</v>
      </c>
      <c r="F107" s="69">
        <v>42230</v>
      </c>
      <c r="G107" s="69">
        <v>42298</v>
      </c>
      <c r="H107" s="86" t="s">
        <v>528</v>
      </c>
      <c r="I107" s="65">
        <f t="shared" si="14"/>
        <v>2273469.8400000008</v>
      </c>
      <c r="J107" s="17">
        <f t="shared" si="15"/>
        <v>407155.7136408001</v>
      </c>
      <c r="K107" s="18">
        <f t="shared" ref="K107" si="35">J107/I107</f>
        <v>0.17908999999788866</v>
      </c>
      <c r="L107" s="19">
        <f t="shared" si="17"/>
        <v>302236.38226680009</v>
      </c>
      <c r="M107" s="127">
        <v>207914.04000000015</v>
      </c>
      <c r="N107" s="128">
        <v>37235.325423600043</v>
      </c>
      <c r="O107" s="129">
        <v>25490.903101600012</v>
      </c>
      <c r="P107" s="127">
        <v>188623.75999999978</v>
      </c>
      <c r="Q107" s="128">
        <v>33780.629178400042</v>
      </c>
      <c r="R107" s="129">
        <v>24880.100484400031</v>
      </c>
      <c r="S107" s="127">
        <v>223238.19999999984</v>
      </c>
      <c r="T107" s="128">
        <v>39979.729238000036</v>
      </c>
      <c r="U107" s="129">
        <v>31050.125621200033</v>
      </c>
      <c r="V107" s="127">
        <v>216136.52000000022</v>
      </c>
      <c r="W107" s="128">
        <v>38707.889366799936</v>
      </c>
      <c r="X107" s="129">
        <v>29322.755097200021</v>
      </c>
      <c r="Y107" s="127">
        <v>204792.92000000022</v>
      </c>
      <c r="Z107" s="128">
        <v>36676.364042800051</v>
      </c>
      <c r="AA107" s="129">
        <v>27636.931111199992</v>
      </c>
      <c r="AB107" s="127">
        <v>192453.16000000018</v>
      </c>
      <c r="AC107" s="128">
        <v>34466.436424399981</v>
      </c>
      <c r="AD107" s="129">
        <v>25989.469058000021</v>
      </c>
      <c r="AE107" s="127">
        <v>185611.96000000034</v>
      </c>
      <c r="AF107" s="128">
        <v>33241.245916400003</v>
      </c>
      <c r="AG107" s="129">
        <v>24224.014850799984</v>
      </c>
      <c r="AH107" s="127">
        <v>156321.75999999998</v>
      </c>
      <c r="AI107" s="128">
        <v>27995.663998400025</v>
      </c>
      <c r="AJ107" s="129">
        <v>20119.21574040001</v>
      </c>
      <c r="AK107" s="127">
        <v>166647.71999999991</v>
      </c>
      <c r="AL107" s="128">
        <v>29844.940174799947</v>
      </c>
      <c r="AM107" s="129">
        <v>21604.78968080003</v>
      </c>
      <c r="AN107" s="144">
        <v>183726.47999999989</v>
      </c>
      <c r="AO107" s="143">
        <v>32903.575303199999</v>
      </c>
      <c r="AP107" s="129">
        <v>24180.870644400013</v>
      </c>
      <c r="AQ107" s="144">
        <v>175040.72</v>
      </c>
      <c r="AR107" s="143">
        <v>31348.042539999999</v>
      </c>
      <c r="AS107" s="129">
        <v>23488.63305</v>
      </c>
      <c r="AT107" s="144">
        <v>172962.59999999998</v>
      </c>
      <c r="AU107" s="143">
        <v>30975.872034000025</v>
      </c>
      <c r="AV107" s="129">
        <v>24248.573826799977</v>
      </c>
    </row>
    <row r="108" spans="1:48" s="132" customFormat="1" x14ac:dyDescent="0.25">
      <c r="A108" s="7">
        <v>98</v>
      </c>
      <c r="B108" s="130" t="s">
        <v>536</v>
      </c>
      <c r="C108" s="131">
        <v>420</v>
      </c>
      <c r="D108" s="84">
        <v>3.98</v>
      </c>
      <c r="E108" s="84" t="s">
        <v>207</v>
      </c>
      <c r="F108" s="69">
        <v>42690</v>
      </c>
      <c r="G108" s="69">
        <v>42690</v>
      </c>
      <c r="H108" s="86" t="s">
        <v>538</v>
      </c>
      <c r="I108" s="65">
        <f t="shared" si="14"/>
        <v>27680292.000000004</v>
      </c>
      <c r="J108" s="17">
        <f t="shared" si="15"/>
        <v>3974059.522448997</v>
      </c>
      <c r="K108" s="18">
        <f t="shared" ref="K108" si="36">J108/I108</f>
        <v>0.14357000000032502</v>
      </c>
      <c r="L108" s="19">
        <f t="shared" si="17"/>
        <v>2702646.4768245006</v>
      </c>
      <c r="M108" s="127">
        <v>2656760.4000000027</v>
      </c>
      <c r="N108" s="128">
        <v>381431.09062799928</v>
      </c>
      <c r="O108" s="129">
        <v>232907.96445899989</v>
      </c>
      <c r="P108" s="127">
        <v>2400128.3999999985</v>
      </c>
      <c r="Q108" s="128">
        <v>344586.43438799964</v>
      </c>
      <c r="R108" s="129">
        <v>231264.48385200018</v>
      </c>
      <c r="S108" s="127">
        <v>2708556.2999999984</v>
      </c>
      <c r="T108" s="128">
        <v>388867.42799100012</v>
      </c>
      <c r="U108" s="129">
        <v>280406.53148999991</v>
      </c>
      <c r="V108" s="127">
        <v>2128375.1999999988</v>
      </c>
      <c r="W108" s="128">
        <v>305570.82746399997</v>
      </c>
      <c r="X108" s="129">
        <v>212976.31170000014</v>
      </c>
      <c r="Y108" s="127">
        <v>2726515.8000000031</v>
      </c>
      <c r="Z108" s="128">
        <v>391445.87340599968</v>
      </c>
      <c r="AA108" s="129">
        <v>270688.98890699988</v>
      </c>
      <c r="AB108" s="127">
        <v>2615745.600000001</v>
      </c>
      <c r="AC108" s="128">
        <v>375542.59579199943</v>
      </c>
      <c r="AD108" s="129">
        <v>258870.89434499995</v>
      </c>
      <c r="AE108" s="127">
        <v>2736537.9000000008</v>
      </c>
      <c r="AF108" s="128">
        <v>392884.74630299973</v>
      </c>
      <c r="AG108" s="129">
        <v>259193.43616199985</v>
      </c>
      <c r="AH108" s="127">
        <v>1007322.5999999995</v>
      </c>
      <c r="AI108" s="128">
        <v>144621.30568199992</v>
      </c>
      <c r="AJ108" s="129">
        <v>95471.100477</v>
      </c>
      <c r="AK108" s="127">
        <v>609696</v>
      </c>
      <c r="AL108" s="128">
        <v>87534.054720000015</v>
      </c>
      <c r="AM108" s="129">
        <v>54057.764913000014</v>
      </c>
      <c r="AN108" s="144">
        <v>2729346.0000000019</v>
      </c>
      <c r="AO108" s="143">
        <v>391852.20521999983</v>
      </c>
      <c r="AP108" s="129">
        <v>262515.3536565004</v>
      </c>
      <c r="AQ108" s="144">
        <v>2642346.2999999998</v>
      </c>
      <c r="AR108" s="143">
        <v>379361.65830000001</v>
      </c>
      <c r="AS108" s="129">
        <v>259836.98790000001</v>
      </c>
      <c r="AT108" s="144">
        <v>2718961.5000000005</v>
      </c>
      <c r="AU108" s="143">
        <v>390361.30255499965</v>
      </c>
      <c r="AV108" s="129">
        <v>284456.65896300034</v>
      </c>
    </row>
    <row r="109" spans="1:48" x14ac:dyDescent="0.25">
      <c r="A109" s="7">
        <v>99</v>
      </c>
      <c r="B109" s="130" t="s">
        <v>725</v>
      </c>
      <c r="C109" s="51">
        <v>417</v>
      </c>
      <c r="D109" s="84">
        <v>0.98</v>
      </c>
      <c r="E109" s="84" t="s">
        <v>207</v>
      </c>
      <c r="F109" s="69">
        <v>42117</v>
      </c>
      <c r="G109" s="69">
        <v>42117</v>
      </c>
      <c r="H109" s="86" t="s">
        <v>534</v>
      </c>
      <c r="I109" s="65">
        <f t="shared" si="14"/>
        <v>1654546.9000000006</v>
      </c>
      <c r="J109" s="17">
        <f t="shared" si="15"/>
        <v>145447.98530799994</v>
      </c>
      <c r="K109" s="18">
        <f t="shared" ref="K109" si="37">J109/I109</f>
        <v>8.7908046189563979E-2</v>
      </c>
      <c r="L109" s="19">
        <f t="shared" si="17"/>
        <v>65438.108603000059</v>
      </c>
      <c r="M109" s="127">
        <v>580850.70000000054</v>
      </c>
      <c r="N109" s="128">
        <v>97036.917942000015</v>
      </c>
      <c r="O109" s="129">
        <v>64401.138951000001</v>
      </c>
      <c r="P109" s="127">
        <v>426061.10000000027</v>
      </c>
      <c r="Q109" s="128">
        <v>71177.767365999927</v>
      </c>
      <c r="R109" s="129">
        <v>50604.019652000046</v>
      </c>
      <c r="S109" s="127">
        <v>468626.7</v>
      </c>
      <c r="T109" s="128">
        <v>78288.78</v>
      </c>
      <c r="U109" s="129">
        <v>59338.33</v>
      </c>
      <c r="V109" s="127">
        <v>179008.4</v>
      </c>
      <c r="W109" s="128">
        <v>29905.14</v>
      </c>
      <c r="X109" s="129">
        <v>22055.24</v>
      </c>
      <c r="Y109" s="127">
        <v>0</v>
      </c>
      <c r="Z109" s="128">
        <v>0</v>
      </c>
      <c r="AA109" s="129">
        <v>0</v>
      </c>
      <c r="AB109" s="127">
        <v>0</v>
      </c>
      <c r="AC109" s="128">
        <v>0</v>
      </c>
      <c r="AD109" s="129">
        <v>0</v>
      </c>
      <c r="AE109" s="127">
        <v>0</v>
      </c>
      <c r="AF109" s="128">
        <v>0</v>
      </c>
      <c r="AG109" s="129">
        <v>0</v>
      </c>
      <c r="AH109" s="127">
        <v>0</v>
      </c>
      <c r="AI109" s="128">
        <v>0</v>
      </c>
      <c r="AJ109" s="129">
        <v>0</v>
      </c>
      <c r="AK109" s="127">
        <v>0</v>
      </c>
      <c r="AL109" s="128">
        <v>-130960.62</v>
      </c>
      <c r="AM109" s="129">
        <v>-130960.62</v>
      </c>
      <c r="AN109" s="127">
        <v>0</v>
      </c>
      <c r="AO109" s="128">
        <v>0</v>
      </c>
      <c r="AP109" s="129">
        <v>0</v>
      </c>
      <c r="AQ109" s="127">
        <v>0</v>
      </c>
      <c r="AR109" s="128">
        <v>0</v>
      </c>
      <c r="AS109" s="129">
        <v>0</v>
      </c>
      <c r="AT109" s="127">
        <v>0</v>
      </c>
      <c r="AU109" s="128">
        <v>0</v>
      </c>
      <c r="AV109" s="129">
        <v>0</v>
      </c>
    </row>
    <row r="110" spans="1:48" x14ac:dyDescent="0.25">
      <c r="A110" s="7">
        <v>100</v>
      </c>
      <c r="B110" s="130" t="s">
        <v>558</v>
      </c>
      <c r="C110" s="51">
        <v>275</v>
      </c>
      <c r="D110" s="84">
        <v>0.72499999999999998</v>
      </c>
      <c r="E110" s="84" t="s">
        <v>207</v>
      </c>
      <c r="F110" s="69">
        <v>41323</v>
      </c>
      <c r="G110" s="69">
        <v>41323</v>
      </c>
      <c r="H110" s="86" t="s">
        <v>470</v>
      </c>
      <c r="I110" s="65">
        <f t="shared" si="14"/>
        <v>1411982.2000000002</v>
      </c>
      <c r="J110" s="17">
        <f t="shared" si="15"/>
        <v>94498.866875000007</v>
      </c>
      <c r="K110" s="18">
        <f t="shared" si="18"/>
        <v>6.6926386802184892E-2</v>
      </c>
      <c r="L110" s="19">
        <f t="shared" si="17"/>
        <v>28271.568173000007</v>
      </c>
      <c r="M110" s="127">
        <v>385798.80000000028</v>
      </c>
      <c r="N110" s="128">
        <v>65489.346299999968</v>
      </c>
      <c r="O110" s="129">
        <v>43727.683885000006</v>
      </c>
      <c r="P110" s="127">
        <v>334793.69999999995</v>
      </c>
      <c r="Q110" s="128">
        <v>56831.230575000023</v>
      </c>
      <c r="R110" s="129">
        <v>40859.024288000001</v>
      </c>
      <c r="S110" s="127">
        <v>416229.2</v>
      </c>
      <c r="T110" s="128">
        <v>70654.91</v>
      </c>
      <c r="U110" s="129">
        <v>54098.02</v>
      </c>
      <c r="V110" s="127">
        <v>275160.5</v>
      </c>
      <c r="W110" s="128">
        <v>46708.49</v>
      </c>
      <c r="X110" s="129">
        <v>34771.949999999997</v>
      </c>
      <c r="Y110" s="127">
        <v>0</v>
      </c>
      <c r="Z110" s="128">
        <v>0</v>
      </c>
      <c r="AA110" s="129">
        <v>0</v>
      </c>
      <c r="AB110" s="127">
        <v>0</v>
      </c>
      <c r="AC110" s="128">
        <v>0</v>
      </c>
      <c r="AD110" s="129">
        <v>0</v>
      </c>
      <c r="AE110" s="127">
        <v>0</v>
      </c>
      <c r="AF110" s="128">
        <v>0</v>
      </c>
      <c r="AG110" s="129">
        <v>0</v>
      </c>
      <c r="AH110" s="127">
        <v>0</v>
      </c>
      <c r="AI110" s="128">
        <v>0</v>
      </c>
      <c r="AJ110" s="129">
        <v>0</v>
      </c>
      <c r="AK110" s="127">
        <v>0</v>
      </c>
      <c r="AL110" s="128">
        <v>-145185.10999999999</v>
      </c>
      <c r="AM110" s="129">
        <v>-145185.10999999999</v>
      </c>
      <c r="AN110" s="127">
        <v>0</v>
      </c>
      <c r="AO110" s="128">
        <v>0</v>
      </c>
      <c r="AP110" s="129">
        <v>0</v>
      </c>
      <c r="AQ110" s="127">
        <v>0</v>
      </c>
      <c r="AR110" s="128">
        <v>0</v>
      </c>
      <c r="AS110" s="129">
        <v>0</v>
      </c>
      <c r="AT110" s="127">
        <v>0</v>
      </c>
      <c r="AU110" s="128">
        <v>0</v>
      </c>
      <c r="AV110" s="129">
        <v>0</v>
      </c>
    </row>
    <row r="111" spans="1:48" x14ac:dyDescent="0.25">
      <c r="A111" s="7">
        <v>101</v>
      </c>
      <c r="B111" s="130" t="s">
        <v>522</v>
      </c>
      <c r="C111" s="51">
        <v>406</v>
      </c>
      <c r="D111" s="84">
        <v>0.77</v>
      </c>
      <c r="E111" s="74" t="s">
        <v>207</v>
      </c>
      <c r="F111" s="69">
        <v>42174</v>
      </c>
      <c r="G111" s="69">
        <v>42174</v>
      </c>
      <c r="H111" s="86" t="s">
        <v>516</v>
      </c>
      <c r="I111" s="65">
        <f t="shared" si="14"/>
        <v>3940996.1000000006</v>
      </c>
      <c r="J111" s="17">
        <f t="shared" si="15"/>
        <v>668984.08797749982</v>
      </c>
      <c r="K111" s="18">
        <f t="shared" si="18"/>
        <v>0.16975000000063428</v>
      </c>
      <c r="L111" s="19">
        <f t="shared" si="17"/>
        <v>486650.69972829998</v>
      </c>
      <c r="M111" s="127">
        <v>342112.80000000022</v>
      </c>
      <c r="N111" s="128">
        <v>58073.64780000005</v>
      </c>
      <c r="O111" s="129">
        <v>38826.229432400032</v>
      </c>
      <c r="P111" s="127">
        <v>294456.03000000003</v>
      </c>
      <c r="Q111" s="128">
        <v>49983.911092499948</v>
      </c>
      <c r="R111" s="129">
        <v>36045.720508700011</v>
      </c>
      <c r="S111" s="127">
        <v>336412.34000000037</v>
      </c>
      <c r="T111" s="128">
        <v>57105.994715000015</v>
      </c>
      <c r="U111" s="129">
        <v>43640.604428800027</v>
      </c>
      <c r="V111" s="127">
        <v>344467.42000000027</v>
      </c>
      <c r="W111" s="128">
        <v>58473.344544999993</v>
      </c>
      <c r="X111" s="129">
        <v>43445.983350500042</v>
      </c>
      <c r="Y111" s="127">
        <v>331081.81999999995</v>
      </c>
      <c r="Z111" s="128">
        <v>56201.138944999926</v>
      </c>
      <c r="AA111" s="129">
        <v>41688.986899900017</v>
      </c>
      <c r="AB111" s="127">
        <v>243050.89999999985</v>
      </c>
      <c r="AC111" s="128">
        <v>41257.890275000012</v>
      </c>
      <c r="AD111" s="129">
        <v>30449.512139299957</v>
      </c>
      <c r="AE111" s="127">
        <v>349070.06999999972</v>
      </c>
      <c r="AF111" s="128">
        <v>59254.644382499915</v>
      </c>
      <c r="AG111" s="129">
        <v>42239.843078699974</v>
      </c>
      <c r="AH111" s="127">
        <v>342492.79</v>
      </c>
      <c r="AI111" s="128">
        <v>58138.151102500087</v>
      </c>
      <c r="AJ111" s="129">
        <v>41234.006832599996</v>
      </c>
      <c r="AK111" s="127">
        <v>339592.48000000004</v>
      </c>
      <c r="AL111" s="128">
        <v>57645.823480000021</v>
      </c>
      <c r="AM111" s="129">
        <v>40873.528121099989</v>
      </c>
      <c r="AN111" s="144">
        <v>352418.06999999977</v>
      </c>
      <c r="AO111" s="143">
        <v>59822.967382499963</v>
      </c>
      <c r="AP111" s="129">
        <v>43176.829416500004</v>
      </c>
      <c r="AQ111" s="144">
        <v>326702.93</v>
      </c>
      <c r="AR111" s="143">
        <v>55457.822370000002</v>
      </c>
      <c r="AS111" s="129">
        <v>40681.679190000003</v>
      </c>
      <c r="AT111" s="144">
        <v>339138.44999999995</v>
      </c>
      <c r="AU111" s="143">
        <v>57568.751887499959</v>
      </c>
      <c r="AV111" s="129">
        <v>44347.776329799955</v>
      </c>
    </row>
    <row r="112" spans="1:48" x14ac:dyDescent="0.25">
      <c r="A112" s="7"/>
      <c r="B112" s="56"/>
      <c r="C112" s="56"/>
      <c r="D112" s="84">
        <f>SUM(D61:D111)-D64-D69-D88-D98</f>
        <v>68.144999999999996</v>
      </c>
      <c r="E112" s="84"/>
      <c r="F112" s="69"/>
      <c r="G112" s="69"/>
      <c r="H112" s="100" t="s">
        <v>502</v>
      </c>
      <c r="I112" s="95">
        <f t="shared" ref="I112:AV112" si="38">SUM(I61:I111)</f>
        <v>371389094.81938374</v>
      </c>
      <c r="J112" s="95">
        <f t="shared" si="38"/>
        <v>54402487.45399648</v>
      </c>
      <c r="K112" s="116" t="e">
        <f t="shared" si="38"/>
        <v>#DIV/0!</v>
      </c>
      <c r="L112" s="95">
        <f t="shared" si="38"/>
        <v>37326528.184007213</v>
      </c>
      <c r="M112" s="95">
        <f t="shared" si="38"/>
        <v>36820316.083848</v>
      </c>
      <c r="N112" s="95">
        <f t="shared" si="38"/>
        <v>5494572.6856994396</v>
      </c>
      <c r="O112" s="95">
        <f t="shared" si="38"/>
        <v>3404286.7037542113</v>
      </c>
      <c r="P112" s="95">
        <f t="shared" si="38"/>
        <v>33034052.974135999</v>
      </c>
      <c r="Q112" s="95">
        <f t="shared" si="38"/>
        <v>4906263.324196578</v>
      </c>
      <c r="R112" s="95">
        <f t="shared" si="38"/>
        <v>3344239.3734083371</v>
      </c>
      <c r="S112" s="95">
        <f t="shared" si="38"/>
        <v>37728961.572815999</v>
      </c>
      <c r="T112" s="95">
        <f t="shared" si="38"/>
        <v>5603729.2951214723</v>
      </c>
      <c r="U112" s="95">
        <f t="shared" si="38"/>
        <v>4093149.1379028559</v>
      </c>
      <c r="V112" s="95">
        <f t="shared" si="38"/>
        <v>34904579.138183989</v>
      </c>
      <c r="W112" s="95">
        <f t="shared" si="38"/>
        <v>5181558.4646102693</v>
      </c>
      <c r="X112" s="95">
        <f t="shared" si="38"/>
        <v>3663364.2853120887</v>
      </c>
      <c r="Y112" s="95">
        <f t="shared" si="38"/>
        <v>31991265.4912</v>
      </c>
      <c r="Z112" s="95">
        <f t="shared" si="38"/>
        <v>4725485.8179961359</v>
      </c>
      <c r="AA112" s="95">
        <f t="shared" si="38"/>
        <v>3324122.6726898914</v>
      </c>
      <c r="AB112" s="95">
        <f t="shared" si="38"/>
        <v>28935533.767599996</v>
      </c>
      <c r="AC112" s="95">
        <f t="shared" si="38"/>
        <v>4251417.8774924111</v>
      </c>
      <c r="AD112" s="95">
        <f t="shared" si="38"/>
        <v>2964296.6574758654</v>
      </c>
      <c r="AE112" s="95">
        <f t="shared" si="38"/>
        <v>16369411.612999998</v>
      </c>
      <c r="AF112" s="95">
        <f t="shared" si="38"/>
        <v>2437654.2794961901</v>
      </c>
      <c r="AG112" s="95">
        <f t="shared" si="38"/>
        <v>1639458.6499353447</v>
      </c>
      <c r="AH112" s="95">
        <f t="shared" si="38"/>
        <v>20706736.902400002</v>
      </c>
      <c r="AI112" s="95">
        <f t="shared" si="38"/>
        <v>3043982.4541808153</v>
      </c>
      <c r="AJ112" s="95">
        <f t="shared" si="38"/>
        <v>2019655.6818134643</v>
      </c>
      <c r="AK112" s="95">
        <f>SUM(AK61:AK111)</f>
        <v>27814802.18700001</v>
      </c>
      <c r="AL112" s="95">
        <f t="shared" si="38"/>
        <v>3776886.8933319878</v>
      </c>
      <c r="AM112" s="95">
        <f t="shared" si="38"/>
        <v>2412129.3376465417</v>
      </c>
      <c r="AN112" s="95">
        <f t="shared" si="38"/>
        <v>34777699.129199989</v>
      </c>
      <c r="AO112" s="95">
        <f t="shared" si="38"/>
        <v>5051678.1603892855</v>
      </c>
      <c r="AP112" s="95">
        <f t="shared" si="38"/>
        <v>3407553.4043366378</v>
      </c>
      <c r="AQ112" s="95">
        <f t="shared" si="38"/>
        <v>33711424.108400002</v>
      </c>
      <c r="AR112" s="95">
        <f t="shared" si="38"/>
        <v>4900359.0345648006</v>
      </c>
      <c r="AS112" s="95">
        <f t="shared" si="38"/>
        <v>3376497.7641823017</v>
      </c>
      <c r="AT112" s="95">
        <f t="shared" si="38"/>
        <v>34594311.851599894</v>
      </c>
      <c r="AU112" s="95">
        <f t="shared" si="38"/>
        <v>5028899.166917094</v>
      </c>
      <c r="AV112" s="95">
        <f t="shared" si="38"/>
        <v>3677774.5155496784</v>
      </c>
    </row>
    <row r="113" spans="1:48" x14ac:dyDescent="0.25">
      <c r="A113" s="7"/>
      <c r="B113" s="56"/>
      <c r="C113" s="56"/>
      <c r="D113" s="84"/>
      <c r="E113" s="84"/>
      <c r="F113" s="69"/>
      <c r="G113" s="69"/>
      <c r="H113" s="86"/>
      <c r="I113" s="96"/>
      <c r="J113" s="97"/>
      <c r="K113" s="98"/>
      <c r="L113" s="99"/>
      <c r="M113" s="20"/>
      <c r="N113" s="21"/>
      <c r="O113" s="22"/>
      <c r="P113" s="20"/>
      <c r="Q113" s="21"/>
      <c r="R113" s="22"/>
      <c r="S113" s="20"/>
      <c r="T113" s="21"/>
      <c r="U113" s="22"/>
      <c r="V113" s="20"/>
      <c r="W113" s="21"/>
      <c r="X113" s="22"/>
      <c r="Y113" s="20"/>
      <c r="Z113" s="21"/>
      <c r="AA113" s="22"/>
      <c r="AB113" s="20"/>
      <c r="AC113" s="21"/>
      <c r="AD113" s="22"/>
      <c r="AE113" s="20"/>
      <c r="AF113" s="21"/>
      <c r="AG113" s="22"/>
      <c r="AH113" s="20"/>
      <c r="AI113" s="21"/>
      <c r="AJ113" s="22"/>
      <c r="AK113" s="20"/>
      <c r="AL113" s="21"/>
      <c r="AM113" s="22"/>
      <c r="AN113" s="20"/>
      <c r="AO113" s="21"/>
      <c r="AP113" s="22"/>
      <c r="AQ113" s="20"/>
      <c r="AR113" s="21"/>
      <c r="AS113" s="22"/>
      <c r="AT113" s="20"/>
      <c r="AU113" s="21"/>
      <c r="AV113" s="22"/>
    </row>
    <row r="114" spans="1:48" x14ac:dyDescent="0.25">
      <c r="A114" s="7">
        <v>102</v>
      </c>
      <c r="B114" s="58" t="s">
        <v>489</v>
      </c>
      <c r="C114" s="125">
        <v>43</v>
      </c>
      <c r="D114" s="84">
        <v>0.16500000000000001</v>
      </c>
      <c r="E114" s="84" t="s">
        <v>249</v>
      </c>
      <c r="F114" s="69">
        <v>37349</v>
      </c>
      <c r="G114" s="69">
        <v>39934</v>
      </c>
      <c r="H114" s="86" t="s">
        <v>308</v>
      </c>
      <c r="I114" s="65">
        <f t="shared" ref="I114:I145" si="39">M114+P114+S114+V114+Y114+AB114+AE114+AH114+AK114+AN114+AQ114+AT114</f>
        <v>244633.75200000009</v>
      </c>
      <c r="J114" s="17">
        <f t="shared" ref="J114:J145" si="40">N114+Q114+T114+W114+Z114+AC114+AF114+AI114+AL114+AO114+AR114+AU114</f>
        <v>27623.628596720009</v>
      </c>
      <c r="K114" s="18">
        <f t="shared" ref="K114:K153" si="41">J114/I114</f>
        <v>0.11291830489817284</v>
      </c>
      <c r="L114" s="19">
        <f t="shared" ref="L114:L145" si="42">O114+R114+U114+X114+AA114+AD114+AG114+AJ114+AM114+AP114+AS114+AV114</f>
        <v>16858.175911320002</v>
      </c>
      <c r="M114" s="127">
        <v>20456.783999999963</v>
      </c>
      <c r="N114" s="128">
        <v>2580.4187337600019</v>
      </c>
      <c r="O114" s="129">
        <v>1418.8714068000002</v>
      </c>
      <c r="P114" s="127">
        <v>25016.431999999993</v>
      </c>
      <c r="Q114" s="128">
        <v>3155.5727324800037</v>
      </c>
      <c r="R114" s="129">
        <v>1986.7618244800017</v>
      </c>
      <c r="S114" s="127">
        <v>52923.312000000027</v>
      </c>
      <c r="T114" s="128">
        <v>6675.7465756800075</v>
      </c>
      <c r="U114" s="129">
        <v>4556.2742502399988</v>
      </c>
      <c r="V114" s="148">
        <v>32636.016000000029</v>
      </c>
      <c r="W114" s="143">
        <v>3748.3926556800002</v>
      </c>
      <c r="X114" s="149">
        <v>2332.8673427200015</v>
      </c>
      <c r="Y114" s="148">
        <v>21378.584000000003</v>
      </c>
      <c r="Z114" s="143">
        <v>2157.3129114400017</v>
      </c>
      <c r="AA114" s="149">
        <v>1219.5391212799993</v>
      </c>
      <c r="AB114" s="148">
        <v>10600.03199999999</v>
      </c>
      <c r="AC114" s="143">
        <v>1069.6492291199986</v>
      </c>
      <c r="AD114" s="149">
        <v>592.54507071999967</v>
      </c>
      <c r="AE114" s="148">
        <v>6031.1039999999966</v>
      </c>
      <c r="AF114" s="143">
        <v>608.59870464000085</v>
      </c>
      <c r="AG114" s="149">
        <v>317.44310744000029</v>
      </c>
      <c r="AH114" s="148">
        <v>3990.2319999999977</v>
      </c>
      <c r="AI114" s="143">
        <v>402.65431111999942</v>
      </c>
      <c r="AJ114" s="149">
        <v>206.60259583999994</v>
      </c>
      <c r="AK114" s="127">
        <v>2857.872000000003</v>
      </c>
      <c r="AL114" s="128">
        <v>288.38786352000045</v>
      </c>
      <c r="AM114" s="129">
        <v>147.59876927999994</v>
      </c>
      <c r="AN114" s="144">
        <v>7456.0640000000103</v>
      </c>
      <c r="AO114" s="143">
        <v>752.39141824000012</v>
      </c>
      <c r="AP114" s="129">
        <v>394.52924760000008</v>
      </c>
      <c r="AQ114" s="144">
        <v>21185.175999999999</v>
      </c>
      <c r="AR114" s="143">
        <v>2137.7961100000002</v>
      </c>
      <c r="AS114" s="129">
        <v>1163.8594889999999</v>
      </c>
      <c r="AT114" s="144">
        <v>40102.144000000073</v>
      </c>
      <c r="AU114" s="143">
        <v>4046.7073510399987</v>
      </c>
      <c r="AV114" s="129">
        <v>2521.2836859200011</v>
      </c>
    </row>
    <row r="115" spans="1:48" x14ac:dyDescent="0.25">
      <c r="A115" s="15">
        <v>103</v>
      </c>
      <c r="B115" s="58" t="s">
        <v>673</v>
      </c>
      <c r="C115" s="125">
        <v>341</v>
      </c>
      <c r="D115" s="84">
        <v>0.05</v>
      </c>
      <c r="E115" s="84" t="s">
        <v>249</v>
      </c>
      <c r="F115" s="69">
        <v>36697</v>
      </c>
      <c r="G115" s="69">
        <v>39508</v>
      </c>
      <c r="H115" s="86" t="s">
        <v>309</v>
      </c>
      <c r="I115" s="65">
        <f t="shared" si="39"/>
        <v>123375.34560000004</v>
      </c>
      <c r="J115" s="17">
        <f t="shared" si="40"/>
        <v>19459.993261659009</v>
      </c>
      <c r="K115" s="18">
        <f t="shared" si="41"/>
        <v>0.15773000000138604</v>
      </c>
      <c r="L115" s="19">
        <f t="shared" si="42"/>
        <v>14072.4113384435</v>
      </c>
      <c r="M115" s="127">
        <v>6935.6213999999991</v>
      </c>
      <c r="N115" s="128">
        <v>1093.9555634219998</v>
      </c>
      <c r="O115" s="129">
        <v>699.60117320099994</v>
      </c>
      <c r="P115" s="127">
        <v>19112.271300000026</v>
      </c>
      <c r="Q115" s="128">
        <v>3014.5785521490016</v>
      </c>
      <c r="R115" s="129">
        <v>2134.1272849740012</v>
      </c>
      <c r="S115" s="127">
        <v>28766.398800000024</v>
      </c>
      <c r="T115" s="128">
        <v>4537.3240827240043</v>
      </c>
      <c r="U115" s="129">
        <v>3379.9543050270004</v>
      </c>
      <c r="V115" s="127">
        <v>8516.5412999999953</v>
      </c>
      <c r="W115" s="128">
        <v>1343.3140592490013</v>
      </c>
      <c r="X115" s="129">
        <v>979.18254242400019</v>
      </c>
      <c r="Y115" s="127">
        <v>1635.5838000000003</v>
      </c>
      <c r="Z115" s="128">
        <v>257.98063277400001</v>
      </c>
      <c r="AA115" s="129">
        <v>186.94605560100018</v>
      </c>
      <c r="AB115" s="127">
        <v>2024.1210000000001</v>
      </c>
      <c r="AC115" s="128">
        <v>319.26460533000017</v>
      </c>
      <c r="AD115" s="129">
        <v>215.67003398999995</v>
      </c>
      <c r="AE115" s="127">
        <v>657.5216999999999</v>
      </c>
      <c r="AF115" s="128">
        <v>103.71089774100003</v>
      </c>
      <c r="AG115" s="129">
        <v>73.189885137000019</v>
      </c>
      <c r="AH115" s="127">
        <v>0</v>
      </c>
      <c r="AI115" s="128">
        <v>0</v>
      </c>
      <c r="AJ115" s="129">
        <v>0</v>
      </c>
      <c r="AK115" s="127">
        <v>2318.5190999999995</v>
      </c>
      <c r="AL115" s="128">
        <v>365.70001764300002</v>
      </c>
      <c r="AM115" s="129">
        <v>256.60961304</v>
      </c>
      <c r="AN115" s="144">
        <v>8496.3323999999884</v>
      </c>
      <c r="AO115" s="143">
        <v>1340.1265094520015</v>
      </c>
      <c r="AP115" s="129">
        <v>937.33951582650081</v>
      </c>
      <c r="AQ115" s="144">
        <v>20692.587299999999</v>
      </c>
      <c r="AR115" s="143">
        <v>3263.8417949999998</v>
      </c>
      <c r="AS115" s="129">
        <v>2336.6368520000001</v>
      </c>
      <c r="AT115" s="144">
        <v>24219.847500000003</v>
      </c>
      <c r="AU115" s="143">
        <v>3820.1965461749996</v>
      </c>
      <c r="AV115" s="129">
        <v>2873.1540772229978</v>
      </c>
    </row>
    <row r="116" spans="1:48" x14ac:dyDescent="0.25">
      <c r="A116" s="7">
        <v>104</v>
      </c>
      <c r="B116" s="58" t="s">
        <v>61</v>
      </c>
      <c r="C116" s="125">
        <v>49</v>
      </c>
      <c r="D116" s="84">
        <v>0.6</v>
      </c>
      <c r="E116" s="84" t="s">
        <v>249</v>
      </c>
      <c r="F116" s="69">
        <v>37329</v>
      </c>
      <c r="G116" s="69">
        <v>39934</v>
      </c>
      <c r="H116" s="86" t="s">
        <v>310</v>
      </c>
      <c r="I116" s="65">
        <f t="shared" si="39"/>
        <v>1210089.4800000004</v>
      </c>
      <c r="J116" s="17">
        <f t="shared" si="40"/>
        <v>75590.152274479988</v>
      </c>
      <c r="K116" s="18">
        <f t="shared" si="41"/>
        <v>6.2466580797380336E-2</v>
      </c>
      <c r="L116" s="19">
        <f t="shared" si="42"/>
        <v>23205.361675640008</v>
      </c>
      <c r="M116" s="127">
        <v>35798.375999999989</v>
      </c>
      <c r="N116" s="128">
        <v>2521.9955891999998</v>
      </c>
      <c r="O116" s="129">
        <v>496.4589696000001</v>
      </c>
      <c r="P116" s="127">
        <v>121431.48000000007</v>
      </c>
      <c r="Q116" s="128">
        <v>8554.8477659999953</v>
      </c>
      <c r="R116" s="129">
        <v>3069.8660613600041</v>
      </c>
      <c r="S116" s="127">
        <v>306871.05600000016</v>
      </c>
      <c r="T116" s="128">
        <v>21619.065895199987</v>
      </c>
      <c r="U116" s="129">
        <v>9546.2877938400052</v>
      </c>
      <c r="V116" s="127">
        <v>79772.543999999994</v>
      </c>
      <c r="W116" s="128">
        <v>5346.3079091999989</v>
      </c>
      <c r="X116" s="129">
        <v>1998.956475119998</v>
      </c>
      <c r="Y116" s="127">
        <v>24681.024000000009</v>
      </c>
      <c r="Z116" s="128">
        <v>1391.0225126400003</v>
      </c>
      <c r="AA116" s="129">
        <v>316.15712736000023</v>
      </c>
      <c r="AB116" s="127">
        <v>13673.351999999997</v>
      </c>
      <c r="AC116" s="128">
        <v>770.63011871999845</v>
      </c>
      <c r="AD116" s="129">
        <v>153.97437624</v>
      </c>
      <c r="AE116" s="127">
        <v>0</v>
      </c>
      <c r="AF116" s="128">
        <v>0</v>
      </c>
      <c r="AG116" s="129">
        <v>0</v>
      </c>
      <c r="AH116" s="127">
        <v>0</v>
      </c>
      <c r="AI116" s="128">
        <v>0</v>
      </c>
      <c r="AJ116" s="129">
        <v>0</v>
      </c>
      <c r="AK116" s="127">
        <v>57186.02399999999</v>
      </c>
      <c r="AL116" s="128">
        <v>3223.0043126400024</v>
      </c>
      <c r="AM116" s="129">
        <v>478.57720200000023</v>
      </c>
      <c r="AN116" s="144">
        <v>146023.58399999989</v>
      </c>
      <c r="AO116" s="143">
        <v>8229.8891942400041</v>
      </c>
      <c r="AP116" s="129">
        <v>1214.3161215599998</v>
      </c>
      <c r="AQ116" s="144">
        <v>196583.61600000001</v>
      </c>
      <c r="AR116" s="143">
        <v>11079.452600000001</v>
      </c>
      <c r="AS116" s="129">
        <v>2104.91831</v>
      </c>
      <c r="AT116" s="144">
        <v>228068.42400000029</v>
      </c>
      <c r="AU116" s="143">
        <v>12853.936376639997</v>
      </c>
      <c r="AV116" s="129">
        <v>3825.8492385599989</v>
      </c>
    </row>
    <row r="117" spans="1:48" x14ac:dyDescent="0.25">
      <c r="A117" s="7">
        <v>105</v>
      </c>
      <c r="B117" s="58" t="s">
        <v>62</v>
      </c>
      <c r="C117" s="125">
        <v>50</v>
      </c>
      <c r="D117" s="84">
        <v>0.3</v>
      </c>
      <c r="E117" s="84" t="s">
        <v>249</v>
      </c>
      <c r="F117" s="69">
        <v>37613</v>
      </c>
      <c r="G117" s="69">
        <v>39417</v>
      </c>
      <c r="H117" s="86" t="s">
        <v>311</v>
      </c>
      <c r="I117" s="65">
        <f t="shared" si="39"/>
        <v>571774.89600000007</v>
      </c>
      <c r="J117" s="17">
        <f t="shared" si="40"/>
        <v>82255.536537919994</v>
      </c>
      <c r="K117" s="18">
        <f t="shared" si="41"/>
        <v>0.14385999999888066</v>
      </c>
      <c r="L117" s="19">
        <f t="shared" si="42"/>
        <v>57099.043785080008</v>
      </c>
      <c r="M117" s="127">
        <v>41361.359999999979</v>
      </c>
      <c r="N117" s="128">
        <v>5950.2452496000024</v>
      </c>
      <c r="O117" s="129">
        <v>3649.5508685999989</v>
      </c>
      <c r="P117" s="127">
        <v>105374.91600000007</v>
      </c>
      <c r="Q117" s="128">
        <v>15159.235415760004</v>
      </c>
      <c r="R117" s="129">
        <v>10358.130205319996</v>
      </c>
      <c r="S117" s="127">
        <v>138762.79199999999</v>
      </c>
      <c r="T117" s="128">
        <v>19962.415257120017</v>
      </c>
      <c r="U117" s="129">
        <v>14364.470746560015</v>
      </c>
      <c r="V117" s="127">
        <v>38322.611999999972</v>
      </c>
      <c r="W117" s="128">
        <v>5513.0909623199968</v>
      </c>
      <c r="X117" s="129">
        <v>3875.8402039199991</v>
      </c>
      <c r="Y117" s="127">
        <v>10475.268000000004</v>
      </c>
      <c r="Z117" s="128">
        <v>1506.9720544799993</v>
      </c>
      <c r="AA117" s="129">
        <v>1013.88689232</v>
      </c>
      <c r="AB117" s="127">
        <v>9104.82</v>
      </c>
      <c r="AC117" s="128">
        <v>1309.8194051999994</v>
      </c>
      <c r="AD117" s="129">
        <v>874.16810231999978</v>
      </c>
      <c r="AE117" s="127">
        <v>7464.5039999999972</v>
      </c>
      <c r="AF117" s="128">
        <v>1073.8435454399996</v>
      </c>
      <c r="AG117" s="129">
        <v>718.01279891999968</v>
      </c>
      <c r="AH117" s="127">
        <v>4450.9440000000004</v>
      </c>
      <c r="AI117" s="128">
        <v>640.3128038399999</v>
      </c>
      <c r="AJ117" s="129">
        <v>414.06760151999993</v>
      </c>
      <c r="AK117" s="127">
        <v>2875.2240000000006</v>
      </c>
      <c r="AL117" s="128">
        <v>413.62972463999995</v>
      </c>
      <c r="AM117" s="129">
        <v>282.92473691999993</v>
      </c>
      <c r="AN117" s="144">
        <v>16834.763999999999</v>
      </c>
      <c r="AO117" s="143">
        <v>2421.8491490399997</v>
      </c>
      <c r="AP117" s="129">
        <v>1584.5858275199998</v>
      </c>
      <c r="AQ117" s="144">
        <v>84424.823999999993</v>
      </c>
      <c r="AR117" s="143">
        <v>12145.35518</v>
      </c>
      <c r="AS117" s="129">
        <v>8205.4198730000007</v>
      </c>
      <c r="AT117" s="144">
        <v>112322.86799999997</v>
      </c>
      <c r="AU117" s="143">
        <v>16158.76779047998</v>
      </c>
      <c r="AV117" s="129">
        <v>11757.985928160002</v>
      </c>
    </row>
    <row r="118" spans="1:48" x14ac:dyDescent="0.25">
      <c r="A118" s="15">
        <v>106</v>
      </c>
      <c r="B118" s="58" t="s">
        <v>675</v>
      </c>
      <c r="C118" s="125">
        <v>342</v>
      </c>
      <c r="D118" s="84">
        <v>0.115</v>
      </c>
      <c r="E118" s="84" t="s">
        <v>249</v>
      </c>
      <c r="F118" s="69">
        <v>36819</v>
      </c>
      <c r="G118" s="69">
        <v>39448</v>
      </c>
      <c r="H118" s="86" t="s">
        <v>312</v>
      </c>
      <c r="I118" s="65">
        <f t="shared" si="39"/>
        <v>143713.07499999992</v>
      </c>
      <c r="J118" s="17">
        <f t="shared" si="40"/>
        <v>22502.593283499995</v>
      </c>
      <c r="K118" s="18">
        <f t="shared" si="41"/>
        <v>0.15658000000000005</v>
      </c>
      <c r="L118" s="19">
        <f t="shared" si="42"/>
        <v>15804.515420499998</v>
      </c>
      <c r="M118" s="127">
        <v>7936.3499999999958</v>
      </c>
      <c r="N118" s="128">
        <v>1242.6736829999995</v>
      </c>
      <c r="O118" s="129">
        <v>775.24521800000127</v>
      </c>
      <c r="P118" s="127">
        <v>30844.999999999975</v>
      </c>
      <c r="Q118" s="128">
        <v>4829.7101000000002</v>
      </c>
      <c r="R118" s="129">
        <v>3414.9802049999953</v>
      </c>
      <c r="S118" s="127">
        <v>33083.099999999984</v>
      </c>
      <c r="T118" s="128">
        <v>5180.1517979999981</v>
      </c>
      <c r="U118" s="129">
        <v>3827.8996177500007</v>
      </c>
      <c r="V118" s="127">
        <v>8458.8249999999935</v>
      </c>
      <c r="W118" s="128">
        <v>1324.4828185000003</v>
      </c>
      <c r="X118" s="129">
        <v>947.74673500000006</v>
      </c>
      <c r="Y118" s="127">
        <v>4359.8749999999982</v>
      </c>
      <c r="Z118" s="128">
        <v>682.66922750000015</v>
      </c>
      <c r="AA118" s="129">
        <v>446.5334039999999</v>
      </c>
      <c r="AB118" s="127">
        <v>3806.8999999999996</v>
      </c>
      <c r="AC118" s="128">
        <v>596.08440200000018</v>
      </c>
      <c r="AD118" s="129">
        <v>374.55571899999984</v>
      </c>
      <c r="AE118" s="127">
        <v>3609.1249999999977</v>
      </c>
      <c r="AF118" s="128">
        <v>565.11679249999952</v>
      </c>
      <c r="AG118" s="129">
        <v>364.4148797499999</v>
      </c>
      <c r="AH118" s="127">
        <v>2974.25</v>
      </c>
      <c r="AI118" s="128">
        <v>465.70806499999975</v>
      </c>
      <c r="AJ118" s="129">
        <v>288.56472675000015</v>
      </c>
      <c r="AK118" s="127">
        <v>3686.8999999999992</v>
      </c>
      <c r="AL118" s="128">
        <v>577.29480200000023</v>
      </c>
      <c r="AM118" s="129">
        <v>339.33282649999995</v>
      </c>
      <c r="AN118" s="144">
        <v>5906.1750000000002</v>
      </c>
      <c r="AO118" s="143">
        <v>924.78888149999966</v>
      </c>
      <c r="AP118" s="129">
        <v>592.64342099999999</v>
      </c>
      <c r="AQ118" s="144">
        <v>13590.9</v>
      </c>
      <c r="AR118" s="143">
        <v>2128.063122</v>
      </c>
      <c r="AS118" s="129">
        <v>1482.9460919999999</v>
      </c>
      <c r="AT118" s="144">
        <v>25455.674999999977</v>
      </c>
      <c r="AU118" s="143">
        <v>3985.8495914999971</v>
      </c>
      <c r="AV118" s="129">
        <v>2949.6525757499985</v>
      </c>
    </row>
    <row r="119" spans="1:48" x14ac:dyDescent="0.25">
      <c r="A119" s="7">
        <v>107</v>
      </c>
      <c r="B119" s="58" t="s">
        <v>63</v>
      </c>
      <c r="C119" s="125">
        <v>52</v>
      </c>
      <c r="D119" s="84">
        <v>0.23499999999999999</v>
      </c>
      <c r="E119" s="84" t="s">
        <v>249</v>
      </c>
      <c r="F119" s="69">
        <v>36523</v>
      </c>
      <c r="G119" s="69">
        <v>39630</v>
      </c>
      <c r="H119" s="86" t="s">
        <v>313</v>
      </c>
      <c r="I119" s="65">
        <f t="shared" si="39"/>
        <v>424766.7008955999</v>
      </c>
      <c r="J119" s="17">
        <f t="shared" si="40"/>
        <v>61106.937590791611</v>
      </c>
      <c r="K119" s="18">
        <f t="shared" si="41"/>
        <v>0.14385999999988372</v>
      </c>
      <c r="L119" s="19">
        <f t="shared" si="42"/>
        <v>42811.082284743905</v>
      </c>
      <c r="M119" s="127">
        <v>13829.808078400005</v>
      </c>
      <c r="N119" s="128">
        <v>1989.5561901586248</v>
      </c>
      <c r="O119" s="129">
        <v>1211.0592965332955</v>
      </c>
      <c r="P119" s="127">
        <v>40502.210561600004</v>
      </c>
      <c r="Q119" s="128">
        <v>5826.6480113917742</v>
      </c>
      <c r="R119" s="129">
        <v>3996.6013249511379</v>
      </c>
      <c r="S119" s="127">
        <v>117457.16045280006</v>
      </c>
      <c r="T119" s="128">
        <v>16897.387102739805</v>
      </c>
      <c r="U119" s="129">
        <v>12195.596131807109</v>
      </c>
      <c r="V119" s="127">
        <v>36194.494527999981</v>
      </c>
      <c r="W119" s="128">
        <v>5206.9399827980797</v>
      </c>
      <c r="X119" s="129">
        <v>3667.6778763315556</v>
      </c>
      <c r="Y119" s="127">
        <v>15221.805243199995</v>
      </c>
      <c r="Z119" s="128">
        <v>2189.8089022867493</v>
      </c>
      <c r="AA119" s="129">
        <v>1536.4426318337439</v>
      </c>
      <c r="AB119" s="127">
        <v>5407.7251408000002</v>
      </c>
      <c r="AC119" s="128">
        <v>777.95533875548858</v>
      </c>
      <c r="AD119" s="129">
        <v>529.54385947721653</v>
      </c>
      <c r="AE119" s="127">
        <v>0</v>
      </c>
      <c r="AF119" s="128">
        <v>0</v>
      </c>
      <c r="AG119" s="129">
        <v>0</v>
      </c>
      <c r="AH119" s="127">
        <v>3552.1367024000006</v>
      </c>
      <c r="AI119" s="128">
        <v>511.01038600726412</v>
      </c>
      <c r="AJ119" s="129">
        <v>346.4629393574877</v>
      </c>
      <c r="AK119" s="127">
        <v>7131.0880143999921</v>
      </c>
      <c r="AL119" s="128">
        <v>1025.8783217515843</v>
      </c>
      <c r="AM119" s="129">
        <v>687.07362480521692</v>
      </c>
      <c r="AN119" s="144">
        <v>32023.4961472</v>
      </c>
      <c r="AO119" s="143">
        <v>4606.9001557361926</v>
      </c>
      <c r="AP119" s="129">
        <v>3077.1093034078353</v>
      </c>
      <c r="AQ119" s="144">
        <v>67965.240789999996</v>
      </c>
      <c r="AR119" s="143">
        <v>9777.4795400000003</v>
      </c>
      <c r="AS119" s="129">
        <v>6632.0252090000004</v>
      </c>
      <c r="AT119" s="144">
        <v>85481.535236799929</v>
      </c>
      <c r="AU119" s="143">
        <v>12297.373659166045</v>
      </c>
      <c r="AV119" s="129">
        <v>8931.4900872393064</v>
      </c>
    </row>
    <row r="120" spans="1:48" x14ac:dyDescent="0.25">
      <c r="A120" s="7">
        <v>108</v>
      </c>
      <c r="B120" s="58" t="s">
        <v>726</v>
      </c>
      <c r="C120" s="125">
        <v>360</v>
      </c>
      <c r="D120" s="84">
        <v>0.13200000000000001</v>
      </c>
      <c r="E120" s="84" t="s">
        <v>249</v>
      </c>
      <c r="F120" s="69">
        <v>36342</v>
      </c>
      <c r="G120" s="69">
        <v>39630</v>
      </c>
      <c r="H120" s="86" t="s">
        <v>378</v>
      </c>
      <c r="I120" s="65">
        <f t="shared" si="39"/>
        <v>103613.883</v>
      </c>
      <c r="J120" s="17">
        <f t="shared" si="40"/>
        <v>16223.551800169997</v>
      </c>
      <c r="K120" s="18">
        <f>J120/I120</f>
        <v>0.15657700812322609</v>
      </c>
      <c r="L120" s="19">
        <f t="shared" si="42"/>
        <v>11814.394522355002</v>
      </c>
      <c r="M120" s="127">
        <v>4486.2720000000036</v>
      </c>
      <c r="N120" s="128">
        <v>702.46046976000002</v>
      </c>
      <c r="O120" s="129">
        <v>441.02273021500008</v>
      </c>
      <c r="P120" s="127">
        <v>31928.367999999995</v>
      </c>
      <c r="Q120" s="128">
        <v>4999.3438614399984</v>
      </c>
      <c r="R120" s="129">
        <v>3560.5722014100006</v>
      </c>
      <c r="S120" s="127">
        <v>28035.082000000017</v>
      </c>
      <c r="T120" s="128">
        <v>4389.7331395600013</v>
      </c>
      <c r="U120" s="129">
        <v>3256.5843600850008</v>
      </c>
      <c r="V120" s="127">
        <v>7309.435000000004</v>
      </c>
      <c r="W120" s="128">
        <v>1144.5113322999991</v>
      </c>
      <c r="X120" s="129">
        <v>841.52777410999988</v>
      </c>
      <c r="Y120" s="127">
        <v>1275.1499999999996</v>
      </c>
      <c r="Z120" s="128">
        <v>199.66298700000002</v>
      </c>
      <c r="AA120" s="129">
        <v>144.72050564999998</v>
      </c>
      <c r="AB120" s="127">
        <v>58.119</v>
      </c>
      <c r="AC120" s="128">
        <v>9.1002730200000013</v>
      </c>
      <c r="AD120" s="129">
        <v>7.8581256900000014</v>
      </c>
      <c r="AE120" s="127">
        <v>0</v>
      </c>
      <c r="AF120" s="128">
        <v>0</v>
      </c>
      <c r="AG120" s="129">
        <v>0</v>
      </c>
      <c r="AH120" s="127">
        <v>0</v>
      </c>
      <c r="AI120" s="128">
        <v>0</v>
      </c>
      <c r="AJ120" s="129">
        <v>0</v>
      </c>
      <c r="AK120" s="127">
        <v>0</v>
      </c>
      <c r="AL120" s="128">
        <v>0</v>
      </c>
      <c r="AM120" s="129">
        <v>0</v>
      </c>
      <c r="AN120" s="144">
        <v>18.528500000000001</v>
      </c>
      <c r="AO120" s="143">
        <v>2.9011925300000003</v>
      </c>
      <c r="AP120" s="129">
        <v>2.0718568700000004</v>
      </c>
      <c r="AQ120" s="144">
        <v>9666.4964999999993</v>
      </c>
      <c r="AR120" s="143">
        <f>1513.580022-0.31</f>
        <v>1513.2700220000002</v>
      </c>
      <c r="AS120" s="129">
        <f>1086.507317-0.31</f>
        <v>1086.1973170000001</v>
      </c>
      <c r="AT120" s="144">
        <v>20836.431999999983</v>
      </c>
      <c r="AU120" s="143">
        <v>3262.5685225599982</v>
      </c>
      <c r="AV120" s="129">
        <v>2473.8396513250013</v>
      </c>
    </row>
    <row r="121" spans="1:48" x14ac:dyDescent="0.25">
      <c r="A121" s="15">
        <v>109</v>
      </c>
      <c r="B121" s="58" t="s">
        <v>64</v>
      </c>
      <c r="C121" s="125">
        <v>62</v>
      </c>
      <c r="D121" s="84">
        <v>0.375</v>
      </c>
      <c r="E121" s="84" t="s">
        <v>249</v>
      </c>
      <c r="F121" s="69">
        <v>37618</v>
      </c>
      <c r="G121" s="69">
        <v>39539</v>
      </c>
      <c r="H121" s="86" t="s">
        <v>314</v>
      </c>
      <c r="I121" s="65">
        <f t="shared" si="39"/>
        <v>994274.17800000007</v>
      </c>
      <c r="J121" s="17">
        <f t="shared" si="40"/>
        <v>137885.94300057605</v>
      </c>
      <c r="K121" s="18">
        <f t="shared" si="41"/>
        <v>0.13867999999551034</v>
      </c>
      <c r="L121" s="19">
        <f t="shared" si="42"/>
        <v>93947.026010878049</v>
      </c>
      <c r="M121" s="127">
        <v>50298.680400000012</v>
      </c>
      <c r="N121" s="128">
        <v>6975.420997872</v>
      </c>
      <c r="O121" s="129">
        <v>4121.5278797520023</v>
      </c>
      <c r="P121" s="127">
        <v>88524.250799999936</v>
      </c>
      <c r="Q121" s="128">
        <v>12276.543100943994</v>
      </c>
      <c r="R121" s="129">
        <v>8244.0322386119988</v>
      </c>
      <c r="S121" s="127">
        <v>208278.97920000006</v>
      </c>
      <c r="T121" s="128">
        <v>28884.128835456006</v>
      </c>
      <c r="U121" s="129">
        <v>20585.030643696002</v>
      </c>
      <c r="V121" s="127">
        <v>70293.320399999939</v>
      </c>
      <c r="W121" s="128">
        <v>9748.2776730720052</v>
      </c>
      <c r="X121" s="129">
        <v>6769.3129360560042</v>
      </c>
      <c r="Y121" s="127">
        <v>39548.871599999991</v>
      </c>
      <c r="Z121" s="128">
        <v>5484.6375134880045</v>
      </c>
      <c r="AA121" s="129">
        <v>3741.4541402759983</v>
      </c>
      <c r="AB121" s="127">
        <v>25045.669200000004</v>
      </c>
      <c r="AC121" s="128">
        <v>3473.3334046559989</v>
      </c>
      <c r="AD121" s="129">
        <v>2344.3566442199985</v>
      </c>
      <c r="AE121" s="127">
        <v>30007.012799999993</v>
      </c>
      <c r="AF121" s="128">
        <v>4161.3725351040002</v>
      </c>
      <c r="AG121" s="129">
        <v>2703.3109786680029</v>
      </c>
      <c r="AH121" s="127">
        <v>15959.48280000002</v>
      </c>
      <c r="AI121" s="128">
        <v>2213.2610747040012</v>
      </c>
      <c r="AJ121" s="129">
        <v>1430.690879700001</v>
      </c>
      <c r="AK121" s="127">
        <v>53468.833199999935</v>
      </c>
      <c r="AL121" s="128">
        <v>7415.0577881760009</v>
      </c>
      <c r="AM121" s="129">
        <v>4815.1437816000107</v>
      </c>
      <c r="AN121" s="144">
        <v>112293.48960000013</v>
      </c>
      <c r="AO121" s="143">
        <v>15572.861137728003</v>
      </c>
      <c r="AP121" s="129">
        <v>10217.863184394029</v>
      </c>
      <c r="AQ121" s="144">
        <v>138572.1648</v>
      </c>
      <c r="AR121" s="143">
        <v>19217.187809999999</v>
      </c>
      <c r="AS121" s="129">
        <v>12881.63386</v>
      </c>
      <c r="AT121" s="144">
        <v>161983.42320000002</v>
      </c>
      <c r="AU121" s="143">
        <v>22463.861129376011</v>
      </c>
      <c r="AV121" s="129">
        <v>16092.668843904003</v>
      </c>
    </row>
    <row r="122" spans="1:48" x14ac:dyDescent="0.25">
      <c r="A122" s="7">
        <v>110</v>
      </c>
      <c r="B122" s="55" t="s">
        <v>674</v>
      </c>
      <c r="C122" s="125">
        <v>343</v>
      </c>
      <c r="D122" s="84">
        <v>0.12</v>
      </c>
      <c r="E122" s="84" t="s">
        <v>249</v>
      </c>
      <c r="F122" s="69">
        <v>37595</v>
      </c>
      <c r="G122" s="69">
        <v>39569</v>
      </c>
      <c r="H122" s="86" t="s">
        <v>315</v>
      </c>
      <c r="I122" s="65">
        <f t="shared" si="39"/>
        <v>139275.16100000002</v>
      </c>
      <c r="J122" s="17">
        <f t="shared" si="40"/>
        <v>21807.704709459991</v>
      </c>
      <c r="K122" s="18">
        <f t="shared" si="41"/>
        <v>0.15658000000057432</v>
      </c>
      <c r="L122" s="19">
        <f t="shared" si="42"/>
        <v>15708.411012255001</v>
      </c>
      <c r="M122" s="127">
        <v>9213.3069999999971</v>
      </c>
      <c r="N122" s="128">
        <v>1442.6196100599993</v>
      </c>
      <c r="O122" s="129">
        <v>932.49252614499994</v>
      </c>
      <c r="P122" s="127">
        <v>23329.522499999999</v>
      </c>
      <c r="Q122" s="128">
        <v>3652.9366330500034</v>
      </c>
      <c r="R122" s="129">
        <v>2596.4050488400007</v>
      </c>
      <c r="S122" s="127">
        <v>29780.165000000026</v>
      </c>
      <c r="T122" s="128">
        <v>4662.9782356999967</v>
      </c>
      <c r="U122" s="129">
        <v>3466.8744298400002</v>
      </c>
      <c r="V122" s="127">
        <v>11476.777499999998</v>
      </c>
      <c r="W122" s="128">
        <v>1797.0338209499996</v>
      </c>
      <c r="X122" s="129">
        <v>1306.4158906750024</v>
      </c>
      <c r="Y122" s="127">
        <v>3477.1510000000021</v>
      </c>
      <c r="Z122" s="128">
        <v>544.45230357999992</v>
      </c>
      <c r="AA122" s="129">
        <v>391.19802445499971</v>
      </c>
      <c r="AB122" s="127">
        <v>1832.8990000000008</v>
      </c>
      <c r="AC122" s="128">
        <v>286.99532541999986</v>
      </c>
      <c r="AD122" s="129">
        <v>212.76984766499996</v>
      </c>
      <c r="AE122" s="127">
        <v>1593.3625</v>
      </c>
      <c r="AF122" s="128">
        <v>249.48870025000011</v>
      </c>
      <c r="AG122" s="129">
        <v>172.26834861499992</v>
      </c>
      <c r="AH122" s="127">
        <v>1106.8820000000003</v>
      </c>
      <c r="AI122" s="128">
        <v>173.31558355999996</v>
      </c>
      <c r="AJ122" s="129">
        <v>116.81522956000002</v>
      </c>
      <c r="AK122" s="127">
        <v>2548.1074999999978</v>
      </c>
      <c r="AL122" s="128">
        <v>398.98267234999986</v>
      </c>
      <c r="AM122" s="129">
        <v>266.17411730499992</v>
      </c>
      <c r="AN122" s="144">
        <v>5397.3750000000018</v>
      </c>
      <c r="AO122" s="143">
        <v>845.12097749999975</v>
      </c>
      <c r="AP122" s="129">
        <v>591.94729883499986</v>
      </c>
      <c r="AQ122" s="144">
        <v>21895.624</v>
      </c>
      <c r="AR122" s="143">
        <v>3428.4168060000002</v>
      </c>
      <c r="AS122" s="129">
        <v>2415.4014430000002</v>
      </c>
      <c r="AT122" s="144">
        <v>27623.98799999999</v>
      </c>
      <c r="AU122" s="143">
        <v>4325.3640410399985</v>
      </c>
      <c r="AV122" s="129">
        <v>3239.6488073200003</v>
      </c>
    </row>
    <row r="123" spans="1:48" x14ac:dyDescent="0.25">
      <c r="A123" s="7">
        <v>111</v>
      </c>
      <c r="B123" s="58" t="s">
        <v>65</v>
      </c>
      <c r="C123" s="125">
        <v>26</v>
      </c>
      <c r="D123" s="84">
        <v>5.5E-2</v>
      </c>
      <c r="E123" s="84" t="s">
        <v>249</v>
      </c>
      <c r="F123" s="69">
        <v>36752</v>
      </c>
      <c r="G123" s="69">
        <v>39995</v>
      </c>
      <c r="H123" s="86" t="s">
        <v>316</v>
      </c>
      <c r="I123" s="65">
        <f t="shared" si="39"/>
        <v>80918.761200000008</v>
      </c>
      <c r="J123" s="17">
        <f t="shared" si="40"/>
        <v>14458.134348043999</v>
      </c>
      <c r="K123" s="18">
        <f t="shared" si="41"/>
        <v>0.17867468722499422</v>
      </c>
      <c r="L123" s="19">
        <f t="shared" si="42"/>
        <v>10959.162288002002</v>
      </c>
      <c r="M123" s="127">
        <v>2883.1064000000006</v>
      </c>
      <c r="N123" s="128">
        <v>568.43325782400018</v>
      </c>
      <c r="O123" s="129">
        <v>403.68421514800031</v>
      </c>
      <c r="P123" s="127">
        <v>12483.936000000005</v>
      </c>
      <c r="Q123" s="128">
        <v>2461.3328217599969</v>
      </c>
      <c r="R123" s="129">
        <v>1899.3390214080023</v>
      </c>
      <c r="S123" s="127">
        <v>21972.736800000017</v>
      </c>
      <c r="T123" s="128">
        <v>4332.1447874880005</v>
      </c>
      <c r="U123" s="129">
        <v>3451.190493575999</v>
      </c>
      <c r="V123" s="127">
        <v>5145.6699999999992</v>
      </c>
      <c r="W123" s="128">
        <v>1014.5202972000002</v>
      </c>
      <c r="X123" s="129">
        <v>799.62081466799964</v>
      </c>
      <c r="Y123" s="127">
        <v>497.51159999999993</v>
      </c>
      <c r="Z123" s="128">
        <v>98.089387056000035</v>
      </c>
      <c r="AA123" s="129">
        <v>76.111660603999951</v>
      </c>
      <c r="AB123" s="127">
        <v>0</v>
      </c>
      <c r="AC123" s="128">
        <v>0</v>
      </c>
      <c r="AD123" s="129">
        <v>0</v>
      </c>
      <c r="AE123" s="127">
        <v>137.19640000000001</v>
      </c>
      <c r="AF123" s="128">
        <v>21.639988171999995</v>
      </c>
      <c r="AG123" s="129">
        <v>13.114463619999999</v>
      </c>
      <c r="AH123" s="127">
        <v>669.65959999999984</v>
      </c>
      <c r="AI123" s="128">
        <v>105.62540870799998</v>
      </c>
      <c r="AJ123" s="129">
        <v>74.921525551999977</v>
      </c>
      <c r="AK123" s="127">
        <v>454.93559999999985</v>
      </c>
      <c r="AL123" s="128">
        <v>71.756992187999998</v>
      </c>
      <c r="AM123" s="129">
        <v>45.365243251999992</v>
      </c>
      <c r="AN123" s="144">
        <v>5888.1320000000051</v>
      </c>
      <c r="AO123" s="143">
        <v>928.73506035999947</v>
      </c>
      <c r="AP123" s="129">
        <v>643.53042846200003</v>
      </c>
      <c r="AQ123" s="144">
        <v>15121.3712</v>
      </c>
      <c r="AR123" s="143">
        <v>2385.093879</v>
      </c>
      <c r="AS123" s="129">
        <v>1697.664352</v>
      </c>
      <c r="AT123" s="144">
        <v>15664.505599999993</v>
      </c>
      <c r="AU123" s="143">
        <v>2470.7624682880014</v>
      </c>
      <c r="AV123" s="129">
        <v>1854.620069712</v>
      </c>
    </row>
    <row r="124" spans="1:48" x14ac:dyDescent="0.25">
      <c r="A124" s="15">
        <v>112</v>
      </c>
      <c r="B124" s="136" t="s">
        <v>66</v>
      </c>
      <c r="C124" s="125">
        <v>78</v>
      </c>
      <c r="D124" s="84">
        <v>5.9499999999999997E-2</v>
      </c>
      <c r="E124" s="84" t="s">
        <v>249</v>
      </c>
      <c r="F124" s="69">
        <v>36879</v>
      </c>
      <c r="G124" s="69">
        <v>39873</v>
      </c>
      <c r="H124" s="86" t="s">
        <v>317</v>
      </c>
      <c r="I124" s="65">
        <f t="shared" si="39"/>
        <v>140119.91900000005</v>
      </c>
      <c r="J124" s="17">
        <f t="shared" si="40"/>
        <v>22741.932224747994</v>
      </c>
      <c r="K124" s="18">
        <f t="shared" si="41"/>
        <v>0.16230334978103994</v>
      </c>
      <c r="L124" s="19">
        <f t="shared" si="42"/>
        <v>16466.516588789003</v>
      </c>
      <c r="M124" s="127">
        <v>8839.6114000000071</v>
      </c>
      <c r="N124" s="128">
        <v>1742.8177836239993</v>
      </c>
      <c r="O124" s="129">
        <v>1247.4428188839997</v>
      </c>
      <c r="P124" s="127">
        <v>19097.385000000006</v>
      </c>
      <c r="Q124" s="128">
        <v>3304.5020594999996</v>
      </c>
      <c r="R124" s="129">
        <v>2426.9270366060041</v>
      </c>
      <c r="S124" s="127">
        <v>28941.897800000006</v>
      </c>
      <c r="T124" s="128">
        <v>4565.0055399939965</v>
      </c>
      <c r="U124" s="129">
        <v>3384.6522988939996</v>
      </c>
      <c r="V124" s="127">
        <v>8321.2950000000019</v>
      </c>
      <c r="W124" s="128">
        <v>1312.5178603500015</v>
      </c>
      <c r="X124" s="129">
        <v>955.84574426199981</v>
      </c>
      <c r="Y124" s="127">
        <v>5326.0761999999986</v>
      </c>
      <c r="Z124" s="128">
        <v>840.08199902599927</v>
      </c>
      <c r="AA124" s="129">
        <v>605.19659622799952</v>
      </c>
      <c r="AB124" s="127">
        <v>3539.7052000000031</v>
      </c>
      <c r="AC124" s="128">
        <v>558.31770119600014</v>
      </c>
      <c r="AD124" s="129">
        <v>387.35510244799991</v>
      </c>
      <c r="AE124" s="127">
        <v>4423.4226000000017</v>
      </c>
      <c r="AF124" s="128">
        <v>697.70644669799913</v>
      </c>
      <c r="AG124" s="129">
        <v>473.82040583800051</v>
      </c>
      <c r="AH124" s="127">
        <v>2535.9896000000008</v>
      </c>
      <c r="AI124" s="128">
        <v>400.00163960800018</v>
      </c>
      <c r="AJ124" s="129">
        <v>262.46559817599996</v>
      </c>
      <c r="AK124" s="127">
        <v>3647.8856000000014</v>
      </c>
      <c r="AL124" s="128">
        <v>575.38099568799998</v>
      </c>
      <c r="AM124" s="129">
        <v>399.88434816799969</v>
      </c>
      <c r="AN124" s="144">
        <v>11695.416399999991</v>
      </c>
      <c r="AO124" s="143">
        <v>1844.7180287720009</v>
      </c>
      <c r="AP124" s="129">
        <v>1281.0989440370001</v>
      </c>
      <c r="AQ124" s="144">
        <v>20681.693800000001</v>
      </c>
      <c r="AR124" s="143">
        <v>3262.1235630000001</v>
      </c>
      <c r="AS124" s="129">
        <v>2312.4343549999999</v>
      </c>
      <c r="AT124" s="144">
        <v>23069.540400000013</v>
      </c>
      <c r="AU124" s="143">
        <v>3638.758607291998</v>
      </c>
      <c r="AV124" s="129">
        <v>2729.3933402480016</v>
      </c>
    </row>
    <row r="125" spans="1:48" x14ac:dyDescent="0.25">
      <c r="A125" s="7">
        <v>113</v>
      </c>
      <c r="B125" s="136" t="s">
        <v>67</v>
      </c>
      <c r="C125" s="125">
        <v>79</v>
      </c>
      <c r="D125" s="84">
        <v>0.4</v>
      </c>
      <c r="E125" s="84" t="s">
        <v>249</v>
      </c>
      <c r="F125" s="69">
        <v>36868</v>
      </c>
      <c r="G125" s="69">
        <v>39417</v>
      </c>
      <c r="H125" s="86" t="s">
        <v>318</v>
      </c>
      <c r="I125" s="65">
        <f t="shared" si="39"/>
        <v>1227928.2080000001</v>
      </c>
      <c r="J125" s="17">
        <f t="shared" si="40"/>
        <v>176649.75200735996</v>
      </c>
      <c r="K125" s="18">
        <f t="shared" si="41"/>
        <v>0.14386000000364838</v>
      </c>
      <c r="L125" s="19">
        <f t="shared" si="42"/>
        <v>121878.59702225996</v>
      </c>
      <c r="M125" s="127">
        <v>91518.480000000083</v>
      </c>
      <c r="N125" s="128">
        <v>13165.848532799992</v>
      </c>
      <c r="O125" s="129">
        <v>8241.5416577999949</v>
      </c>
      <c r="P125" s="127">
        <v>125807.08399999996</v>
      </c>
      <c r="Q125" s="128">
        <v>18098.607104239982</v>
      </c>
      <c r="R125" s="129">
        <v>12503.426551739998</v>
      </c>
      <c r="S125" s="127">
        <v>196636.45600000009</v>
      </c>
      <c r="T125" s="128">
        <v>28288.120560159987</v>
      </c>
      <c r="U125" s="129">
        <v>20427.819046780005</v>
      </c>
      <c r="V125" s="127">
        <v>130743.85800000005</v>
      </c>
      <c r="W125" s="128">
        <v>18808.811411880004</v>
      </c>
      <c r="X125" s="129">
        <v>13179.813517949975</v>
      </c>
      <c r="Y125" s="127">
        <v>72938.227999999959</v>
      </c>
      <c r="Z125" s="128">
        <v>10492.893480080018</v>
      </c>
      <c r="AA125" s="129">
        <v>7275.5200108400031</v>
      </c>
      <c r="AB125" s="127">
        <v>53544.584000000003</v>
      </c>
      <c r="AC125" s="128">
        <v>7702.9238542399935</v>
      </c>
      <c r="AD125" s="129">
        <v>5270.7268994400001</v>
      </c>
      <c r="AE125" s="127">
        <v>56853.049999999981</v>
      </c>
      <c r="AF125" s="128">
        <v>8178.8797729999942</v>
      </c>
      <c r="AG125" s="129">
        <v>5419.261461940001</v>
      </c>
      <c r="AH125" s="127">
        <v>39679.957999999984</v>
      </c>
      <c r="AI125" s="128">
        <v>5708.3587578799925</v>
      </c>
      <c r="AJ125" s="129">
        <v>3761.6802087599949</v>
      </c>
      <c r="AK125" s="127">
        <v>62918.974000000002</v>
      </c>
      <c r="AL125" s="128">
        <v>9051.5235996400006</v>
      </c>
      <c r="AM125" s="129">
        <v>5949.2108904200031</v>
      </c>
      <c r="AN125" s="144">
        <v>118800.91399999996</v>
      </c>
      <c r="AO125" s="143">
        <v>17090.699488039987</v>
      </c>
      <c r="AP125" s="129">
        <v>11486.756823489997</v>
      </c>
      <c r="AQ125" s="144">
        <v>152264.73199999999</v>
      </c>
      <c r="AR125" s="143">
        <v>21904.804349999999</v>
      </c>
      <c r="AS125" s="129">
        <v>15063.097830000001</v>
      </c>
      <c r="AT125" s="144">
        <v>126221.89</v>
      </c>
      <c r="AU125" s="143">
        <v>18158.281095400005</v>
      </c>
      <c r="AV125" s="129">
        <v>13299.74212310001</v>
      </c>
    </row>
    <row r="126" spans="1:48" x14ac:dyDescent="0.25">
      <c r="A126" s="7">
        <v>114</v>
      </c>
      <c r="B126" s="136" t="s">
        <v>68</v>
      </c>
      <c r="C126" s="125">
        <v>81</v>
      </c>
      <c r="D126" s="84">
        <v>0.48</v>
      </c>
      <c r="E126" s="84" t="s">
        <v>249</v>
      </c>
      <c r="F126" s="69">
        <v>37609</v>
      </c>
      <c r="G126" s="69">
        <v>39934</v>
      </c>
      <c r="H126" s="86" t="s">
        <v>319</v>
      </c>
      <c r="I126" s="65">
        <f t="shared" si="39"/>
        <v>716449.25640000007</v>
      </c>
      <c r="J126" s="17">
        <f t="shared" si="40"/>
        <v>111232.98215895997</v>
      </c>
      <c r="K126" s="18">
        <f t="shared" si="41"/>
        <v>0.15525591123910329</v>
      </c>
      <c r="L126" s="19">
        <f t="shared" si="42"/>
        <v>79796.24463206598</v>
      </c>
      <c r="M126" s="127">
        <v>44853.071999999986</v>
      </c>
      <c r="N126" s="128">
        <v>7744.7799422400021</v>
      </c>
      <c r="O126" s="129">
        <v>5199.0804470159983</v>
      </c>
      <c r="P126" s="127">
        <v>86160.36840000005</v>
      </c>
      <c r="Q126" s="128">
        <v>14877.310811627996</v>
      </c>
      <c r="R126" s="129">
        <v>10922.882609759994</v>
      </c>
      <c r="S126" s="127">
        <v>189037.02239999999</v>
      </c>
      <c r="T126" s="128">
        <v>32641.022657808</v>
      </c>
      <c r="U126" s="129">
        <v>25052.148108311998</v>
      </c>
      <c r="V126" s="127">
        <v>53146.736399999958</v>
      </c>
      <c r="W126" s="128">
        <v>8553.029568756001</v>
      </c>
      <c r="X126" s="129">
        <v>6287.3704848359957</v>
      </c>
      <c r="Y126" s="127">
        <v>24576.253200000032</v>
      </c>
      <c r="Z126" s="128">
        <v>3394.9636170479985</v>
      </c>
      <c r="AA126" s="129">
        <v>2301.816555756001</v>
      </c>
      <c r="AB126" s="127">
        <v>12341.066399999998</v>
      </c>
      <c r="AC126" s="128">
        <v>1704.7949124959991</v>
      </c>
      <c r="AD126" s="129">
        <v>1157.5972218600002</v>
      </c>
      <c r="AE126" s="127">
        <v>0</v>
      </c>
      <c r="AF126" s="128">
        <v>0</v>
      </c>
      <c r="AG126" s="129">
        <v>0</v>
      </c>
      <c r="AH126" s="127">
        <v>0</v>
      </c>
      <c r="AI126" s="128">
        <v>0</v>
      </c>
      <c r="AJ126" s="129">
        <v>0</v>
      </c>
      <c r="AK126" s="127">
        <v>12655.814400000005</v>
      </c>
      <c r="AL126" s="128">
        <v>1748.2742012160008</v>
      </c>
      <c r="AM126" s="129">
        <v>1098.9582542279993</v>
      </c>
      <c r="AN126" s="144">
        <v>65049.931199999992</v>
      </c>
      <c r="AO126" s="143">
        <v>8985.9974959679985</v>
      </c>
      <c r="AP126" s="129">
        <v>5876.6370469979984</v>
      </c>
      <c r="AQ126" s="144">
        <v>109609.122</v>
      </c>
      <c r="AR126" s="143">
        <v>15141.404109999999</v>
      </c>
      <c r="AS126" s="129">
        <v>10130.63018</v>
      </c>
      <c r="AT126" s="144">
        <v>119019.87000000004</v>
      </c>
      <c r="AU126" s="143">
        <v>16441.404841799984</v>
      </c>
      <c r="AV126" s="129">
        <v>11769.12372330001</v>
      </c>
    </row>
    <row r="127" spans="1:48" x14ac:dyDescent="0.25">
      <c r="A127" s="7"/>
      <c r="B127" s="136" t="s">
        <v>617</v>
      </c>
      <c r="C127" s="125">
        <v>344</v>
      </c>
      <c r="D127" s="84">
        <v>8.5000000000000006E-2</v>
      </c>
      <c r="E127" s="84" t="s">
        <v>249</v>
      </c>
      <c r="F127" s="69">
        <v>36112</v>
      </c>
      <c r="G127" s="69">
        <v>40118</v>
      </c>
      <c r="H127" s="86" t="s">
        <v>618</v>
      </c>
      <c r="I127" s="65">
        <f t="shared" si="39"/>
        <v>0</v>
      </c>
      <c r="J127" s="17">
        <f t="shared" si="40"/>
        <v>-5124.4851239669424</v>
      </c>
      <c r="K127" s="18" t="e">
        <f t="shared" ref="K127" si="43">J127/I127</f>
        <v>#DIV/0!</v>
      </c>
      <c r="L127" s="19">
        <f t="shared" si="42"/>
        <v>-5124.4851239669424</v>
      </c>
      <c r="M127" s="127">
        <v>0</v>
      </c>
      <c r="N127" s="128">
        <v>0</v>
      </c>
      <c r="O127" s="129">
        <v>0</v>
      </c>
      <c r="P127" s="127">
        <v>0</v>
      </c>
      <c r="Q127" s="128">
        <v>-1818.7</v>
      </c>
      <c r="R127" s="129">
        <v>-1818.7</v>
      </c>
      <c r="S127" s="127">
        <v>0</v>
      </c>
      <c r="T127" s="128">
        <v>0</v>
      </c>
      <c r="U127" s="129">
        <v>0</v>
      </c>
      <c r="V127" s="127">
        <v>0</v>
      </c>
      <c r="W127" s="128">
        <v>-826.44628099173553</v>
      </c>
      <c r="X127" s="129">
        <v>-826.44628099173553</v>
      </c>
      <c r="Y127" s="127">
        <v>0</v>
      </c>
      <c r="Z127" s="128">
        <v>0</v>
      </c>
      <c r="AA127" s="129">
        <v>0</v>
      </c>
      <c r="AB127" s="127">
        <v>0</v>
      </c>
      <c r="AC127" s="128">
        <v>0</v>
      </c>
      <c r="AD127" s="129">
        <v>0</v>
      </c>
      <c r="AE127" s="127">
        <v>0</v>
      </c>
      <c r="AF127" s="128">
        <v>0</v>
      </c>
      <c r="AG127" s="129">
        <v>0</v>
      </c>
      <c r="AH127" s="127">
        <v>0</v>
      </c>
      <c r="AI127" s="128">
        <v>0</v>
      </c>
      <c r="AJ127" s="129">
        <v>0</v>
      </c>
      <c r="AK127" s="127">
        <v>0</v>
      </c>
      <c r="AL127" s="128">
        <v>-2479.3388429752067</v>
      </c>
      <c r="AM127" s="129">
        <v>-2479.3388429752067</v>
      </c>
      <c r="AN127" s="144">
        <v>0</v>
      </c>
      <c r="AO127" s="143">
        <v>0</v>
      </c>
      <c r="AP127" s="129">
        <v>0</v>
      </c>
      <c r="AQ127" s="144">
        <v>0</v>
      </c>
      <c r="AR127" s="143">
        <v>0</v>
      </c>
      <c r="AS127" s="129">
        <v>0</v>
      </c>
      <c r="AT127" s="144">
        <v>0</v>
      </c>
      <c r="AU127" s="143">
        <v>0</v>
      </c>
      <c r="AV127" s="129">
        <v>0</v>
      </c>
    </row>
    <row r="128" spans="1:48" x14ac:dyDescent="0.25">
      <c r="A128" s="7">
        <v>115</v>
      </c>
      <c r="B128" s="136" t="s">
        <v>676</v>
      </c>
      <c r="C128" s="125">
        <v>153</v>
      </c>
      <c r="D128" s="84">
        <v>0.09</v>
      </c>
      <c r="E128" s="84" t="s">
        <v>249</v>
      </c>
      <c r="F128" s="69">
        <v>34304</v>
      </c>
      <c r="G128" s="69">
        <v>39753</v>
      </c>
      <c r="H128" s="86" t="s">
        <v>320</v>
      </c>
      <c r="I128" s="65">
        <f t="shared" si="39"/>
        <v>0</v>
      </c>
      <c r="J128" s="17">
        <f t="shared" si="40"/>
        <v>0</v>
      </c>
      <c r="K128" s="18" t="e">
        <f t="shared" si="41"/>
        <v>#DIV/0!</v>
      </c>
      <c r="L128" s="19">
        <f t="shared" si="42"/>
        <v>0</v>
      </c>
      <c r="M128" s="127">
        <v>0</v>
      </c>
      <c r="N128" s="128">
        <v>0</v>
      </c>
      <c r="O128" s="129">
        <v>0</v>
      </c>
      <c r="P128" s="127">
        <v>0</v>
      </c>
      <c r="Q128" s="128">
        <v>0</v>
      </c>
      <c r="R128" s="129">
        <v>0</v>
      </c>
      <c r="S128" s="127">
        <v>0</v>
      </c>
      <c r="T128" s="128">
        <v>0</v>
      </c>
      <c r="U128" s="129">
        <v>0</v>
      </c>
      <c r="V128" s="127">
        <v>0</v>
      </c>
      <c r="W128" s="128">
        <v>0</v>
      </c>
      <c r="X128" s="129">
        <v>0</v>
      </c>
      <c r="Y128" s="127">
        <v>0</v>
      </c>
      <c r="Z128" s="128">
        <v>0</v>
      </c>
      <c r="AA128" s="129">
        <v>0</v>
      </c>
      <c r="AB128" s="127">
        <v>0</v>
      </c>
      <c r="AC128" s="128">
        <v>0</v>
      </c>
      <c r="AD128" s="129">
        <v>0</v>
      </c>
      <c r="AE128" s="127">
        <v>0</v>
      </c>
      <c r="AF128" s="128">
        <v>0</v>
      </c>
      <c r="AG128" s="129">
        <v>0</v>
      </c>
      <c r="AH128" s="127">
        <v>0</v>
      </c>
      <c r="AI128" s="128">
        <v>0</v>
      </c>
      <c r="AJ128" s="129">
        <v>0</v>
      </c>
      <c r="AK128" s="127">
        <v>0</v>
      </c>
      <c r="AL128" s="128">
        <v>0</v>
      </c>
      <c r="AM128" s="129">
        <v>0</v>
      </c>
      <c r="AN128" s="144">
        <v>0</v>
      </c>
      <c r="AO128" s="143">
        <v>0</v>
      </c>
      <c r="AP128" s="129">
        <v>0</v>
      </c>
      <c r="AQ128" s="144">
        <v>0</v>
      </c>
      <c r="AR128" s="143">
        <v>0</v>
      </c>
      <c r="AS128" s="129">
        <v>0</v>
      </c>
      <c r="AT128" s="144">
        <v>0</v>
      </c>
      <c r="AU128" s="143">
        <v>0</v>
      </c>
      <c r="AV128" s="129">
        <v>0</v>
      </c>
    </row>
    <row r="129" spans="1:48" x14ac:dyDescent="0.25">
      <c r="A129" s="7">
        <v>116</v>
      </c>
      <c r="B129" s="136" t="s">
        <v>69</v>
      </c>
      <c r="C129" s="125">
        <v>84</v>
      </c>
      <c r="D129" s="84">
        <v>0.997</v>
      </c>
      <c r="E129" s="84" t="s">
        <v>249</v>
      </c>
      <c r="F129" s="69">
        <v>37613</v>
      </c>
      <c r="G129" s="69">
        <v>39417</v>
      </c>
      <c r="H129" s="86" t="s">
        <v>321</v>
      </c>
      <c r="I129" s="65">
        <f t="shared" si="39"/>
        <v>1409518.852</v>
      </c>
      <c r="J129" s="17">
        <f t="shared" si="40"/>
        <v>189157.42993640003</v>
      </c>
      <c r="K129" s="18">
        <f t="shared" si="41"/>
        <v>0.13419999999858109</v>
      </c>
      <c r="L129" s="19">
        <f t="shared" si="42"/>
        <v>130014.72522379996</v>
      </c>
      <c r="M129" s="127">
        <v>48972.068000000007</v>
      </c>
      <c r="N129" s="128">
        <v>6572.051525599999</v>
      </c>
      <c r="O129" s="129">
        <v>3513.1582992400004</v>
      </c>
      <c r="P129" s="127">
        <v>100479.33599999995</v>
      </c>
      <c r="Q129" s="128">
        <v>13484.3268912</v>
      </c>
      <c r="R129" s="129">
        <v>8889.0542938800063</v>
      </c>
      <c r="S129" s="127">
        <v>393787.41200000007</v>
      </c>
      <c r="T129" s="128">
        <v>52846.270690400022</v>
      </c>
      <c r="U129" s="129">
        <v>37324.008214719994</v>
      </c>
      <c r="V129" s="127">
        <v>258029.38400000005</v>
      </c>
      <c r="W129" s="128">
        <v>34627.543332800014</v>
      </c>
      <c r="X129" s="129">
        <v>23767.344961040002</v>
      </c>
      <c r="Y129" s="127">
        <v>123347.424</v>
      </c>
      <c r="Z129" s="128">
        <v>16553.2243008</v>
      </c>
      <c r="AA129" s="129">
        <v>11223.217837840004</v>
      </c>
      <c r="AB129" s="127">
        <v>9510.239999999998</v>
      </c>
      <c r="AC129" s="128">
        <v>1276.274208</v>
      </c>
      <c r="AD129" s="129">
        <v>852.8867408000001</v>
      </c>
      <c r="AE129" s="127">
        <v>0</v>
      </c>
      <c r="AF129" s="128">
        <v>0</v>
      </c>
      <c r="AG129" s="129">
        <v>0</v>
      </c>
      <c r="AH129" s="127">
        <v>12681.300000000003</v>
      </c>
      <c r="AI129" s="128">
        <v>1701.8304600000004</v>
      </c>
      <c r="AJ129" s="129">
        <v>1230.6673012000003</v>
      </c>
      <c r="AK129" s="127">
        <v>11665.964</v>
      </c>
      <c r="AL129" s="128">
        <v>1565.5723688000003</v>
      </c>
      <c r="AM129" s="129">
        <v>949.11523112000009</v>
      </c>
      <c r="AN129" s="144">
        <v>31815.919999999984</v>
      </c>
      <c r="AO129" s="143">
        <v>4269.6964640000006</v>
      </c>
      <c r="AP129" s="129">
        <v>2556.5488256400004</v>
      </c>
      <c r="AQ129" s="144">
        <v>96634.96</v>
      </c>
      <c r="AR129" s="143">
        <v>12968.411630000001</v>
      </c>
      <c r="AS129" s="129">
        <v>8487.4556090000005</v>
      </c>
      <c r="AT129" s="144">
        <v>322594.84399999992</v>
      </c>
      <c r="AU129" s="143">
        <v>43292.228064800009</v>
      </c>
      <c r="AV129" s="129">
        <v>31221.26790931998</v>
      </c>
    </row>
    <row r="130" spans="1:48" x14ac:dyDescent="0.25">
      <c r="A130" s="7">
        <v>117</v>
      </c>
      <c r="B130" s="136" t="s">
        <v>70</v>
      </c>
      <c r="C130" s="125">
        <v>85</v>
      </c>
      <c r="D130" s="84">
        <v>3.5000000000000003E-2</v>
      </c>
      <c r="E130" s="84" t="s">
        <v>249</v>
      </c>
      <c r="F130" s="69">
        <v>37618</v>
      </c>
      <c r="G130" s="69">
        <v>40179</v>
      </c>
      <c r="H130" s="86" t="s">
        <v>322</v>
      </c>
      <c r="I130" s="65">
        <f t="shared" si="39"/>
        <v>20438.1486</v>
      </c>
      <c r="J130" s="17">
        <f t="shared" si="40"/>
        <v>4025.2953782160007</v>
      </c>
      <c r="K130" s="18">
        <f t="shared" si="41"/>
        <v>0.19695009841625286</v>
      </c>
      <c r="L130" s="19">
        <f t="shared" si="42"/>
        <v>3092.4735609545</v>
      </c>
      <c r="M130" s="127">
        <v>2534.847600000001</v>
      </c>
      <c r="N130" s="128">
        <v>499.77055281600059</v>
      </c>
      <c r="O130" s="129">
        <v>355.47635652000014</v>
      </c>
      <c r="P130" s="127">
        <v>3724.8284999999978</v>
      </c>
      <c r="Q130" s="128">
        <v>734.38718706000009</v>
      </c>
      <c r="R130" s="129">
        <v>562.77746591399944</v>
      </c>
      <c r="S130" s="127">
        <v>4311.5090999999993</v>
      </c>
      <c r="T130" s="128">
        <v>850.05713415599951</v>
      </c>
      <c r="U130" s="129">
        <v>674.49695049600041</v>
      </c>
      <c r="V130" s="127">
        <v>933.82409999999948</v>
      </c>
      <c r="W130" s="128">
        <v>184.1127595559999</v>
      </c>
      <c r="X130" s="129">
        <v>143.98183530599999</v>
      </c>
      <c r="Y130" s="127">
        <v>80.638800000000032</v>
      </c>
      <c r="Z130" s="128">
        <v>15.898745807999997</v>
      </c>
      <c r="AA130" s="129">
        <v>12.356879402999999</v>
      </c>
      <c r="AB130" s="127">
        <v>600.5571000000001</v>
      </c>
      <c r="AC130" s="128">
        <v>118.40583783599999</v>
      </c>
      <c r="AD130" s="129">
        <v>91.864478813999995</v>
      </c>
      <c r="AE130" s="127">
        <v>0</v>
      </c>
      <c r="AF130" s="128">
        <v>0</v>
      </c>
      <c r="AG130" s="129">
        <v>0</v>
      </c>
      <c r="AH130" s="127">
        <v>0</v>
      </c>
      <c r="AI130" s="128">
        <v>0</v>
      </c>
      <c r="AJ130" s="129">
        <v>0</v>
      </c>
      <c r="AK130" s="127">
        <v>1092.898199999999</v>
      </c>
      <c r="AL130" s="128">
        <v>215.47580911200004</v>
      </c>
      <c r="AM130" s="129">
        <v>159.18916938299995</v>
      </c>
      <c r="AN130" s="144">
        <v>2730.8436000000015</v>
      </c>
      <c r="AO130" s="143">
        <v>538.41312417600034</v>
      </c>
      <c r="AP130" s="129">
        <v>407.41441537049968</v>
      </c>
      <c r="AQ130" s="144">
        <v>1874.1768</v>
      </c>
      <c r="AR130" s="143">
        <v>369.51269789999998</v>
      </c>
      <c r="AS130" s="129">
        <v>286.58844499999998</v>
      </c>
      <c r="AT130" s="144">
        <v>2554.0247999999992</v>
      </c>
      <c r="AU130" s="143">
        <v>499.26152979599993</v>
      </c>
      <c r="AV130" s="129">
        <v>398.32756474800033</v>
      </c>
    </row>
    <row r="131" spans="1:48" x14ac:dyDescent="0.25">
      <c r="A131" s="7">
        <v>118</v>
      </c>
      <c r="B131" s="136" t="s">
        <v>71</v>
      </c>
      <c r="C131" s="125">
        <v>95</v>
      </c>
      <c r="D131" s="84">
        <v>0.13</v>
      </c>
      <c r="E131" s="84" t="s">
        <v>249</v>
      </c>
      <c r="F131" s="69">
        <v>37341</v>
      </c>
      <c r="G131" s="69">
        <v>39417</v>
      </c>
      <c r="H131" s="86" t="s">
        <v>323</v>
      </c>
      <c r="I131" s="65">
        <f t="shared" si="39"/>
        <v>306406.66000000003</v>
      </c>
      <c r="J131" s="17">
        <f t="shared" si="40"/>
        <v>47977.154823049983</v>
      </c>
      <c r="K131" s="18">
        <f t="shared" si="41"/>
        <v>0.15658000000081584</v>
      </c>
      <c r="L131" s="19">
        <f t="shared" si="42"/>
        <v>34503.236354879984</v>
      </c>
      <c r="M131" s="127">
        <v>27419.680999999975</v>
      </c>
      <c r="N131" s="128">
        <v>4293.3736509799974</v>
      </c>
      <c r="O131" s="129">
        <v>2748.7706253050014</v>
      </c>
      <c r="P131" s="127">
        <v>47458.909000000021</v>
      </c>
      <c r="Q131" s="128">
        <v>7431.1159712200033</v>
      </c>
      <c r="R131" s="129">
        <v>5268.0768104749959</v>
      </c>
      <c r="S131" s="127">
        <v>75854.060000000027</v>
      </c>
      <c r="T131" s="128">
        <v>11877.22871479999</v>
      </c>
      <c r="U131" s="129">
        <v>8840.4169578749988</v>
      </c>
      <c r="V131" s="127">
        <v>27967.923500000004</v>
      </c>
      <c r="W131" s="128">
        <v>4379.2174616299972</v>
      </c>
      <c r="X131" s="129">
        <v>3187.0955878799973</v>
      </c>
      <c r="Y131" s="127">
        <v>9632.9414999999972</v>
      </c>
      <c r="Z131" s="128">
        <v>1508.3259800699998</v>
      </c>
      <c r="AA131" s="129">
        <v>1103.4675481300003</v>
      </c>
      <c r="AB131" s="127">
        <v>6952.6845000000048</v>
      </c>
      <c r="AC131" s="128">
        <v>1088.6513390100001</v>
      </c>
      <c r="AD131" s="129">
        <v>780.4933332999999</v>
      </c>
      <c r="AE131" s="127">
        <v>5155.7994999999992</v>
      </c>
      <c r="AF131" s="128">
        <v>807.29508570999985</v>
      </c>
      <c r="AG131" s="129">
        <v>553.85216202999982</v>
      </c>
      <c r="AH131" s="127">
        <v>3628.1935000000017</v>
      </c>
      <c r="AI131" s="128">
        <v>568.10253822999982</v>
      </c>
      <c r="AJ131" s="129">
        <v>383.38480877999984</v>
      </c>
      <c r="AK131" s="127">
        <v>2222.8819999999992</v>
      </c>
      <c r="AL131" s="128">
        <v>348.05886355999991</v>
      </c>
      <c r="AM131" s="129">
        <v>231.52004246500002</v>
      </c>
      <c r="AN131" s="144">
        <v>9003.4629999999925</v>
      </c>
      <c r="AO131" s="143">
        <v>1409.7622365399993</v>
      </c>
      <c r="AP131" s="129">
        <v>998.34626457999991</v>
      </c>
      <c r="AQ131" s="144">
        <v>40018.587500000001</v>
      </c>
      <c r="AR131" s="143">
        <v>6266.1104310000001</v>
      </c>
      <c r="AS131" s="129">
        <v>4423.9508379999997</v>
      </c>
      <c r="AT131" s="144">
        <v>51091.535000000054</v>
      </c>
      <c r="AU131" s="143">
        <v>7999.9125502999968</v>
      </c>
      <c r="AV131" s="129">
        <v>5983.8613760599965</v>
      </c>
    </row>
    <row r="132" spans="1:48" x14ac:dyDescent="0.25">
      <c r="A132" s="7">
        <v>119</v>
      </c>
      <c r="B132" s="136" t="s">
        <v>72</v>
      </c>
      <c r="C132" s="125">
        <v>98</v>
      </c>
      <c r="D132" s="84">
        <v>0.2</v>
      </c>
      <c r="E132" s="84" t="s">
        <v>249</v>
      </c>
      <c r="F132" s="69">
        <v>36474</v>
      </c>
      <c r="G132" s="69">
        <v>39569</v>
      </c>
      <c r="H132" s="86" t="s">
        <v>324</v>
      </c>
      <c r="I132" s="65">
        <f t="shared" si="39"/>
        <v>168625.38719999997</v>
      </c>
      <c r="J132" s="17">
        <f t="shared" si="40"/>
        <v>25781.135448616002</v>
      </c>
      <c r="K132" s="18">
        <f t="shared" si="41"/>
        <v>0.15288999999767536</v>
      </c>
      <c r="L132" s="19">
        <f t="shared" si="42"/>
        <v>18108.204635296002</v>
      </c>
      <c r="M132" s="127">
        <v>16273.97440000001</v>
      </c>
      <c r="N132" s="128">
        <v>2488.1279460159999</v>
      </c>
      <c r="O132" s="129">
        <v>1538.0799684639996</v>
      </c>
      <c r="P132" s="127">
        <v>28692.192800000004</v>
      </c>
      <c r="Q132" s="128">
        <v>4386.749357192004</v>
      </c>
      <c r="R132" s="129">
        <v>3054.7623178319991</v>
      </c>
      <c r="S132" s="127">
        <v>32085.940799999997</v>
      </c>
      <c r="T132" s="128">
        <v>4905.6194889120025</v>
      </c>
      <c r="U132" s="129">
        <v>3571.3455224320037</v>
      </c>
      <c r="V132" s="127">
        <v>6134.7984000000015</v>
      </c>
      <c r="W132" s="128">
        <v>937.94932737600027</v>
      </c>
      <c r="X132" s="129">
        <v>663.65825095199978</v>
      </c>
      <c r="Y132" s="127">
        <v>4292.0039999999999</v>
      </c>
      <c r="Z132" s="128">
        <v>656.20449156000006</v>
      </c>
      <c r="AA132" s="129">
        <v>457.01082099999991</v>
      </c>
      <c r="AB132" s="127">
        <v>1535.9832000000004</v>
      </c>
      <c r="AC132" s="128">
        <v>234.83647144799997</v>
      </c>
      <c r="AD132" s="129">
        <v>167.73408412799998</v>
      </c>
      <c r="AE132" s="127">
        <v>0</v>
      </c>
      <c r="AF132" s="128">
        <v>0</v>
      </c>
      <c r="AG132" s="129">
        <v>0</v>
      </c>
      <c r="AH132" s="127">
        <v>0</v>
      </c>
      <c r="AI132" s="128">
        <v>0</v>
      </c>
      <c r="AJ132" s="129">
        <v>0</v>
      </c>
      <c r="AK132" s="127">
        <v>2857.7024000000006</v>
      </c>
      <c r="AL132" s="128">
        <v>436.91411993599991</v>
      </c>
      <c r="AM132" s="129">
        <v>303.1460514559999</v>
      </c>
      <c r="AN132" s="144">
        <v>12940.135999999999</v>
      </c>
      <c r="AO132" s="143">
        <v>1978.4173930400002</v>
      </c>
      <c r="AP132" s="129">
        <v>1358.4396935680002</v>
      </c>
      <c r="AQ132" s="144">
        <v>27277.272799999999</v>
      </c>
      <c r="AR132" s="143">
        <v>4170.4222380000001</v>
      </c>
      <c r="AS132" s="129">
        <v>2859.7008679999999</v>
      </c>
      <c r="AT132" s="144">
        <v>36535.38239999998</v>
      </c>
      <c r="AU132" s="143">
        <v>5585.8946151359969</v>
      </c>
      <c r="AV132" s="129">
        <v>4134.3270574640001</v>
      </c>
    </row>
    <row r="133" spans="1:48" x14ac:dyDescent="0.25">
      <c r="A133" s="7">
        <v>120</v>
      </c>
      <c r="B133" s="136" t="s">
        <v>677</v>
      </c>
      <c r="C133" s="125">
        <v>99</v>
      </c>
      <c r="D133" s="84">
        <v>1.0999999999999999E-2</v>
      </c>
      <c r="E133" s="84" t="s">
        <v>249</v>
      </c>
      <c r="F133" s="69">
        <v>40996</v>
      </c>
      <c r="G133" s="69">
        <v>40996</v>
      </c>
      <c r="H133" s="86" t="s">
        <v>325</v>
      </c>
      <c r="I133" s="65">
        <f t="shared" si="39"/>
        <v>13059.734000000011</v>
      </c>
      <c r="J133" s="17">
        <f t="shared" si="40"/>
        <v>2574.85715544</v>
      </c>
      <c r="K133" s="18">
        <f t="shared" si="41"/>
        <v>0.19715999999999984</v>
      </c>
      <c r="L133" s="19">
        <f t="shared" si="42"/>
        <v>2013.7816652699998</v>
      </c>
      <c r="M133" s="127">
        <v>793.29019999999991</v>
      </c>
      <c r="N133" s="128">
        <v>156.40509583199992</v>
      </c>
      <c r="O133" s="129">
        <v>109.43618306600004</v>
      </c>
      <c r="P133" s="127">
        <v>1409.1154999999997</v>
      </c>
      <c r="Q133" s="128">
        <v>277.82121197999999</v>
      </c>
      <c r="R133" s="129">
        <v>210.36238434699982</v>
      </c>
      <c r="S133" s="127">
        <v>5301.2128000000102</v>
      </c>
      <c r="T133" s="128">
        <v>1045.1871156480001</v>
      </c>
      <c r="U133" s="129">
        <v>833.69107659400026</v>
      </c>
      <c r="V133" s="127">
        <v>1343.4535000000001</v>
      </c>
      <c r="W133" s="128">
        <v>264.87529206000011</v>
      </c>
      <c r="X133" s="129">
        <v>208.39316588799994</v>
      </c>
      <c r="Y133" s="127">
        <v>1002.6952999999992</v>
      </c>
      <c r="Z133" s="128">
        <v>197.69140534800007</v>
      </c>
      <c r="AA133" s="129">
        <v>149.47216377999987</v>
      </c>
      <c r="AB133" s="127">
        <v>385.67619999999999</v>
      </c>
      <c r="AC133" s="128">
        <v>76.039919591999976</v>
      </c>
      <c r="AD133" s="129">
        <v>51.920134627999992</v>
      </c>
      <c r="AE133" s="127">
        <v>0</v>
      </c>
      <c r="AF133" s="128">
        <v>0</v>
      </c>
      <c r="AG133" s="129">
        <v>0</v>
      </c>
      <c r="AH133" s="127">
        <v>0</v>
      </c>
      <c r="AI133" s="128">
        <v>0</v>
      </c>
      <c r="AJ133" s="129">
        <v>0</v>
      </c>
      <c r="AK133" s="127">
        <v>0</v>
      </c>
      <c r="AL133" s="128">
        <v>0</v>
      </c>
      <c r="AM133" s="129">
        <v>0</v>
      </c>
      <c r="AN133" s="144">
        <v>0</v>
      </c>
      <c r="AO133" s="143">
        <v>0</v>
      </c>
      <c r="AP133" s="129">
        <v>0</v>
      </c>
      <c r="AQ133" s="144">
        <v>0</v>
      </c>
      <c r="AR133" s="143">
        <v>0</v>
      </c>
      <c r="AS133" s="129">
        <v>0</v>
      </c>
      <c r="AT133" s="144">
        <v>2824.2905000000023</v>
      </c>
      <c r="AU133" s="143">
        <v>556.83711498000002</v>
      </c>
      <c r="AV133" s="129">
        <v>450.50655696699999</v>
      </c>
    </row>
    <row r="134" spans="1:48" x14ac:dyDescent="0.25">
      <c r="A134" s="7">
        <v>121</v>
      </c>
      <c r="B134" s="136" t="s">
        <v>678</v>
      </c>
      <c r="C134" s="125">
        <v>347</v>
      </c>
      <c r="D134" s="84">
        <v>0.11799999999999999</v>
      </c>
      <c r="E134" s="84" t="s">
        <v>249</v>
      </c>
      <c r="F134" s="69">
        <v>35217</v>
      </c>
      <c r="G134" s="69">
        <v>39417</v>
      </c>
      <c r="H134" s="86" t="s">
        <v>326</v>
      </c>
      <c r="I134" s="65">
        <f t="shared" si="39"/>
        <v>290633.89449999988</v>
      </c>
      <c r="J134" s="17">
        <f t="shared" si="40"/>
        <v>40366.141607600017</v>
      </c>
      <c r="K134" s="18">
        <f t="shared" si="41"/>
        <v>0.13889000000170329</v>
      </c>
      <c r="L134" s="19">
        <f t="shared" si="42"/>
        <v>27592.509983467506</v>
      </c>
      <c r="M134" s="127">
        <v>28299.130500000021</v>
      </c>
      <c r="N134" s="128">
        <v>3930.4662351450011</v>
      </c>
      <c r="O134" s="129">
        <v>2338.1690802449966</v>
      </c>
      <c r="P134" s="127">
        <v>44931.885499999946</v>
      </c>
      <c r="Q134" s="128">
        <v>6240.589577095001</v>
      </c>
      <c r="R134" s="129">
        <v>4172.8769700050025</v>
      </c>
      <c r="S134" s="127">
        <v>68705.866499999931</v>
      </c>
      <c r="T134" s="128">
        <v>9542.5577981850074</v>
      </c>
      <c r="U134" s="129">
        <v>6786.4047477649974</v>
      </c>
      <c r="V134" s="127">
        <v>31593.014499999983</v>
      </c>
      <c r="W134" s="128">
        <v>4387.953783904999</v>
      </c>
      <c r="X134" s="129">
        <v>3026.891716510002</v>
      </c>
      <c r="Y134" s="127">
        <v>9231.353000000001</v>
      </c>
      <c r="Z134" s="128">
        <v>1282.1426181699994</v>
      </c>
      <c r="AA134" s="129">
        <v>889.53409381999973</v>
      </c>
      <c r="AB134" s="127">
        <v>5787.8234999999977</v>
      </c>
      <c r="AC134" s="128">
        <v>803.87080591500035</v>
      </c>
      <c r="AD134" s="129">
        <v>548.06854288500006</v>
      </c>
      <c r="AE134" s="127">
        <v>2614.5770000000007</v>
      </c>
      <c r="AF134" s="128">
        <v>363.13859952999996</v>
      </c>
      <c r="AG134" s="129">
        <v>233.02145277499994</v>
      </c>
      <c r="AH134" s="127">
        <v>1542.2184999999999</v>
      </c>
      <c r="AI134" s="128">
        <v>214.19872746500005</v>
      </c>
      <c r="AJ134" s="129">
        <v>135.23265132999998</v>
      </c>
      <c r="AK134" s="127">
        <v>1345.6895000000002</v>
      </c>
      <c r="AL134" s="128">
        <v>186.90281465500001</v>
      </c>
      <c r="AM134" s="129">
        <v>114.33117205000001</v>
      </c>
      <c r="AN134" s="144">
        <v>9623.8894999999993</v>
      </c>
      <c r="AO134" s="143">
        <v>1336.6620126549992</v>
      </c>
      <c r="AP134" s="129">
        <v>885.03719384250007</v>
      </c>
      <c r="AQ134" s="144">
        <v>34427.654499999997</v>
      </c>
      <c r="AR134" s="143">
        <v>4781.6569339999996</v>
      </c>
      <c r="AS134" s="129">
        <v>3208.735948</v>
      </c>
      <c r="AT134" s="144">
        <v>52530.79200000003</v>
      </c>
      <c r="AU134" s="143">
        <v>7296.0017008800032</v>
      </c>
      <c r="AV134" s="129">
        <v>5254.2064142400068</v>
      </c>
    </row>
    <row r="135" spans="1:48" x14ac:dyDescent="0.25">
      <c r="A135" s="7">
        <v>122</v>
      </c>
      <c r="B135" s="136" t="s">
        <v>679</v>
      </c>
      <c r="C135" s="125">
        <v>346</v>
      </c>
      <c r="D135" s="84">
        <v>3.6999999999999998E-2</v>
      </c>
      <c r="E135" s="84" t="s">
        <v>249</v>
      </c>
      <c r="F135" s="69">
        <v>36194</v>
      </c>
      <c r="G135" s="69">
        <v>39448</v>
      </c>
      <c r="H135" s="86" t="s">
        <v>327</v>
      </c>
      <c r="I135" s="65">
        <f t="shared" si="39"/>
        <v>57468.872500000012</v>
      </c>
      <c r="J135" s="17">
        <f t="shared" si="40"/>
        <v>9064.5652598750021</v>
      </c>
      <c r="K135" s="18">
        <f t="shared" si="41"/>
        <v>0.15773000000783033</v>
      </c>
      <c r="L135" s="19">
        <f t="shared" si="42"/>
        <v>6543.3924062000006</v>
      </c>
      <c r="M135" s="127">
        <v>2422.3425000000011</v>
      </c>
      <c r="N135" s="128">
        <v>382.076082525</v>
      </c>
      <c r="O135" s="129">
        <v>242.45457082499996</v>
      </c>
      <c r="P135" s="127">
        <v>8510.1600000000035</v>
      </c>
      <c r="Q135" s="128">
        <v>1342.3075367999998</v>
      </c>
      <c r="R135" s="129">
        <v>953.09704437499954</v>
      </c>
      <c r="S135" s="127">
        <v>14799.125000000018</v>
      </c>
      <c r="T135" s="128">
        <v>2334.2659862500018</v>
      </c>
      <c r="U135" s="129">
        <v>1736.6884291250005</v>
      </c>
      <c r="V135" s="127">
        <v>3367.2575000000006</v>
      </c>
      <c r="W135" s="128">
        <v>531.11752547500032</v>
      </c>
      <c r="X135" s="129">
        <v>387.54944319999993</v>
      </c>
      <c r="Y135" s="127">
        <v>2483.1649999999995</v>
      </c>
      <c r="Z135" s="128">
        <v>391.66961545000009</v>
      </c>
      <c r="AA135" s="129">
        <v>275.69671642499998</v>
      </c>
      <c r="AB135" s="127">
        <v>844.75000000000011</v>
      </c>
      <c r="AC135" s="128">
        <v>133.24241750000002</v>
      </c>
      <c r="AD135" s="129">
        <v>89.596618675000002</v>
      </c>
      <c r="AE135" s="127">
        <v>1106.2125000000003</v>
      </c>
      <c r="AF135" s="128">
        <v>174.48289762500002</v>
      </c>
      <c r="AG135" s="129">
        <v>117.83738275000002</v>
      </c>
      <c r="AH135" s="127">
        <v>1596</v>
      </c>
      <c r="AI135" s="128">
        <v>251.73707999999999</v>
      </c>
      <c r="AJ135" s="129">
        <v>175.36766972499998</v>
      </c>
      <c r="AK135" s="127">
        <v>1156.5275000000004</v>
      </c>
      <c r="AL135" s="128">
        <v>182.41908257500006</v>
      </c>
      <c r="AM135" s="129">
        <v>129.87842755000005</v>
      </c>
      <c r="AN135" s="144">
        <v>3735.755000000001</v>
      </c>
      <c r="AO135" s="143">
        <v>589.24063615000023</v>
      </c>
      <c r="AP135" s="129">
        <v>420.93820007500022</v>
      </c>
      <c r="AQ135" s="144">
        <v>7864.835</v>
      </c>
      <c r="AR135" s="143">
        <v>1240.5204249999999</v>
      </c>
      <c r="AS135" s="129">
        <v>876.08554489999995</v>
      </c>
      <c r="AT135" s="144">
        <v>9582.7424999999876</v>
      </c>
      <c r="AU135" s="143">
        <v>1511.485974525001</v>
      </c>
      <c r="AV135" s="129">
        <v>1138.2023585749998</v>
      </c>
    </row>
    <row r="136" spans="1:48" x14ac:dyDescent="0.25">
      <c r="A136" s="7">
        <v>123</v>
      </c>
      <c r="B136" s="136" t="s">
        <v>680</v>
      </c>
      <c r="C136" s="125">
        <v>345</v>
      </c>
      <c r="D136" s="84">
        <v>0.15</v>
      </c>
      <c r="E136" s="84" t="s">
        <v>249</v>
      </c>
      <c r="F136" s="69">
        <v>35226</v>
      </c>
      <c r="G136" s="69">
        <v>39417</v>
      </c>
      <c r="H136" s="86" t="s">
        <v>328</v>
      </c>
      <c r="I136" s="65">
        <f t="shared" si="39"/>
        <v>84783.315599999987</v>
      </c>
      <c r="J136" s="17">
        <f t="shared" si="40"/>
        <v>13275.371556759997</v>
      </c>
      <c r="K136" s="18">
        <f t="shared" si="41"/>
        <v>0.156580000001321</v>
      </c>
      <c r="L136" s="19">
        <f t="shared" si="42"/>
        <v>9518.8144345779947</v>
      </c>
      <c r="M136" s="127">
        <v>5579.758200000002</v>
      </c>
      <c r="N136" s="128">
        <v>873.67853895600012</v>
      </c>
      <c r="O136" s="129">
        <v>518.97889434599972</v>
      </c>
      <c r="P136" s="127">
        <v>16494.638999999985</v>
      </c>
      <c r="Q136" s="128">
        <v>2582.7305746200009</v>
      </c>
      <c r="R136" s="129">
        <v>1825.9701904500002</v>
      </c>
      <c r="S136" s="127">
        <v>26909.352000000006</v>
      </c>
      <c r="T136" s="128">
        <v>4213.466336159996</v>
      </c>
      <c r="U136" s="129">
        <v>3134.241493055998</v>
      </c>
      <c r="V136" s="127">
        <v>9261.4452000000001</v>
      </c>
      <c r="W136" s="128">
        <v>1450.1570894159997</v>
      </c>
      <c r="X136" s="129">
        <v>1035.7652797800013</v>
      </c>
      <c r="Y136" s="127">
        <v>2790.6834000000003</v>
      </c>
      <c r="Z136" s="128">
        <v>436.96520677200004</v>
      </c>
      <c r="AA136" s="129">
        <v>280.39078711799988</v>
      </c>
      <c r="AB136" s="127">
        <v>592.93080000000009</v>
      </c>
      <c r="AC136" s="128">
        <v>92.841104663999971</v>
      </c>
      <c r="AD136" s="129">
        <v>56.500584371999985</v>
      </c>
      <c r="AE136" s="127">
        <v>489.12960000000004</v>
      </c>
      <c r="AF136" s="128">
        <v>76.587912767999995</v>
      </c>
      <c r="AG136" s="129">
        <v>50.352649188000001</v>
      </c>
      <c r="AH136" s="127">
        <v>83.558999999999997</v>
      </c>
      <c r="AI136" s="128">
        <v>13.08366822</v>
      </c>
      <c r="AJ136" s="129">
        <v>10.926602273999997</v>
      </c>
      <c r="AK136" s="127">
        <v>0.11459999999999999</v>
      </c>
      <c r="AL136" s="128">
        <v>1.7944067999999997E-2</v>
      </c>
      <c r="AM136" s="129">
        <v>1.2420347999999996E-2</v>
      </c>
      <c r="AN136" s="144">
        <v>775.59420000000011</v>
      </c>
      <c r="AO136" s="143">
        <v>121.44253983599999</v>
      </c>
      <c r="AP136" s="129">
        <v>78.569151785999992</v>
      </c>
      <c r="AQ136" s="144">
        <v>7657.2936</v>
      </c>
      <c r="AR136" s="143">
        <v>1198.979032</v>
      </c>
      <c r="AS136" s="129">
        <v>854.04491559999997</v>
      </c>
      <c r="AT136" s="144">
        <v>14148.815999999988</v>
      </c>
      <c r="AU136" s="143">
        <v>2215.4216092800011</v>
      </c>
      <c r="AV136" s="129">
        <v>1673.0614662599974</v>
      </c>
    </row>
    <row r="137" spans="1:48" x14ac:dyDescent="0.25">
      <c r="A137" s="7">
        <v>124</v>
      </c>
      <c r="B137" s="136" t="s">
        <v>681</v>
      </c>
      <c r="C137" s="125">
        <v>340</v>
      </c>
      <c r="D137" s="84">
        <v>0.01</v>
      </c>
      <c r="E137" s="84" t="s">
        <v>249</v>
      </c>
      <c r="F137" s="69">
        <v>37610</v>
      </c>
      <c r="G137" s="69">
        <v>40644</v>
      </c>
      <c r="H137" s="86" t="s">
        <v>329</v>
      </c>
      <c r="I137" s="65">
        <f t="shared" si="39"/>
        <v>10446.605999999998</v>
      </c>
      <c r="J137" s="17">
        <f t="shared" si="40"/>
        <v>2059.6528389999999</v>
      </c>
      <c r="K137" s="18">
        <f t="shared" si="41"/>
        <v>0.19716000000382902</v>
      </c>
      <c r="L137" s="19">
        <f t="shared" si="42"/>
        <v>1594.3563176399998</v>
      </c>
      <c r="M137" s="127">
        <v>836.18800000000067</v>
      </c>
      <c r="N137" s="128">
        <v>164.86282607999999</v>
      </c>
      <c r="O137" s="129">
        <v>117.48577563999999</v>
      </c>
      <c r="P137" s="127">
        <v>1965.1320000000005</v>
      </c>
      <c r="Q137" s="128">
        <v>387.44542511999987</v>
      </c>
      <c r="R137" s="129">
        <v>296.77263553999967</v>
      </c>
      <c r="S137" s="127">
        <v>2200.6499999999987</v>
      </c>
      <c r="T137" s="128">
        <v>433.88015400000018</v>
      </c>
      <c r="U137" s="129">
        <v>344.49388004000014</v>
      </c>
      <c r="V137" s="127">
        <v>691.91399999999999</v>
      </c>
      <c r="W137" s="128">
        <v>136.41776424</v>
      </c>
      <c r="X137" s="129">
        <v>105.07778662000001</v>
      </c>
      <c r="Y137" s="127">
        <v>280.11</v>
      </c>
      <c r="Z137" s="128">
        <v>55.226487599999977</v>
      </c>
      <c r="AA137" s="129">
        <v>43.788206560000006</v>
      </c>
      <c r="AB137" s="127">
        <v>146.86199999999997</v>
      </c>
      <c r="AC137" s="128">
        <v>28.955311920000003</v>
      </c>
      <c r="AD137" s="129">
        <v>23.533701920000002</v>
      </c>
      <c r="AE137" s="127">
        <v>79.195999999999998</v>
      </c>
      <c r="AF137" s="128">
        <v>15.614283359999998</v>
      </c>
      <c r="AG137" s="129">
        <v>12.206370179999999</v>
      </c>
      <c r="AH137" s="127">
        <v>0</v>
      </c>
      <c r="AI137" s="128">
        <v>0</v>
      </c>
      <c r="AJ137" s="129">
        <v>0</v>
      </c>
      <c r="AK137" s="127">
        <v>0</v>
      </c>
      <c r="AL137" s="128">
        <v>0</v>
      </c>
      <c r="AM137" s="129">
        <v>0</v>
      </c>
      <c r="AN137" s="144">
        <v>636.42599999999982</v>
      </c>
      <c r="AO137" s="143">
        <v>125.47775015999997</v>
      </c>
      <c r="AP137" s="129">
        <v>94.149206659999976</v>
      </c>
      <c r="AQ137" s="144">
        <v>1980.836</v>
      </c>
      <c r="AR137" s="143">
        <v>390.54162580000002</v>
      </c>
      <c r="AS137" s="129">
        <v>299.5953983</v>
      </c>
      <c r="AT137" s="144">
        <v>1629.2919999999997</v>
      </c>
      <c r="AU137" s="143">
        <v>321.23121071999998</v>
      </c>
      <c r="AV137" s="129">
        <v>257.25335618000014</v>
      </c>
    </row>
    <row r="138" spans="1:48" x14ac:dyDescent="0.25">
      <c r="A138" s="7">
        <v>125</v>
      </c>
      <c r="B138" s="136" t="s">
        <v>682</v>
      </c>
      <c r="C138" s="125">
        <v>100</v>
      </c>
      <c r="D138" s="84">
        <v>0.03</v>
      </c>
      <c r="E138" s="84" t="s">
        <v>249</v>
      </c>
      <c r="F138" s="69">
        <v>37617</v>
      </c>
      <c r="G138" s="69">
        <v>39934</v>
      </c>
      <c r="H138" s="86" t="s">
        <v>330</v>
      </c>
      <c r="I138" s="65">
        <f t="shared" si="39"/>
        <v>53478.390799999994</v>
      </c>
      <c r="J138" s="17">
        <f t="shared" si="40"/>
        <v>9330.6375414459981</v>
      </c>
      <c r="K138" s="18">
        <f t="shared" si="41"/>
        <v>0.17447491223774816</v>
      </c>
      <c r="L138" s="19">
        <f t="shared" si="42"/>
        <v>7027.4575087865014</v>
      </c>
      <c r="M138" s="127">
        <v>1906.8938000000005</v>
      </c>
      <c r="N138" s="128">
        <v>375.96318160800001</v>
      </c>
      <c r="O138" s="129">
        <v>275.25410957000003</v>
      </c>
      <c r="P138" s="127">
        <v>6509.2972999999984</v>
      </c>
      <c r="Q138" s="128">
        <v>1283.3730556679989</v>
      </c>
      <c r="R138" s="129">
        <v>990.49831885200001</v>
      </c>
      <c r="S138" s="127">
        <v>10722.484200000014</v>
      </c>
      <c r="T138" s="128">
        <v>2114.0449848719995</v>
      </c>
      <c r="U138" s="129">
        <v>1678.9627828830007</v>
      </c>
      <c r="V138" s="127">
        <v>3874.6580999999992</v>
      </c>
      <c r="W138" s="128">
        <v>752.00281552599949</v>
      </c>
      <c r="X138" s="129">
        <v>586.54602023999962</v>
      </c>
      <c r="Y138" s="127">
        <v>1783.1579000000015</v>
      </c>
      <c r="Z138" s="128">
        <v>281.25749556700003</v>
      </c>
      <c r="AA138" s="129">
        <v>199.19815891499994</v>
      </c>
      <c r="AB138" s="127">
        <v>1031.4126000000001</v>
      </c>
      <c r="AC138" s="128">
        <v>162.68470939799994</v>
      </c>
      <c r="AD138" s="129">
        <v>112.98125177100003</v>
      </c>
      <c r="AE138" s="127">
        <v>582.63159999999993</v>
      </c>
      <c r="AF138" s="128">
        <v>91.898482267999981</v>
      </c>
      <c r="AG138" s="129">
        <v>64.251212293000009</v>
      </c>
      <c r="AH138" s="127">
        <v>107.08779999999999</v>
      </c>
      <c r="AI138" s="128">
        <v>16.890958693999998</v>
      </c>
      <c r="AJ138" s="129">
        <v>12.078113224999997</v>
      </c>
      <c r="AK138" s="127">
        <v>209.57959999999997</v>
      </c>
      <c r="AL138" s="128">
        <v>33.056990307999996</v>
      </c>
      <c r="AM138" s="129">
        <v>21.374243401999998</v>
      </c>
      <c r="AN138" s="144">
        <v>3175.2781999999988</v>
      </c>
      <c r="AO138" s="143">
        <v>500.83663048599999</v>
      </c>
      <c r="AP138" s="129">
        <v>351.92654258550039</v>
      </c>
      <c r="AQ138" s="144">
        <v>10136.641</v>
      </c>
      <c r="AR138" s="143">
        <v>1598.8523849999999</v>
      </c>
      <c r="AS138" s="129">
        <v>1134.78556</v>
      </c>
      <c r="AT138" s="144">
        <v>13439.268699999986</v>
      </c>
      <c r="AU138" s="143">
        <v>2119.7758520510006</v>
      </c>
      <c r="AV138" s="129">
        <v>1599.6011950500006</v>
      </c>
    </row>
    <row r="139" spans="1:48" x14ac:dyDescent="0.25">
      <c r="A139" s="7">
        <v>126</v>
      </c>
      <c r="B139" s="136" t="s">
        <v>73</v>
      </c>
      <c r="C139" s="125">
        <v>102</v>
      </c>
      <c r="D139" s="84">
        <v>0.3</v>
      </c>
      <c r="E139" s="84" t="s">
        <v>249</v>
      </c>
      <c r="F139" s="69">
        <v>37575</v>
      </c>
      <c r="G139" s="69">
        <v>39508</v>
      </c>
      <c r="H139" s="86" t="s">
        <v>331</v>
      </c>
      <c r="I139" s="65">
        <f t="shared" si="39"/>
        <v>673460.6266640001</v>
      </c>
      <c r="J139" s="17">
        <f t="shared" si="40"/>
        <v>96884.04575511103</v>
      </c>
      <c r="K139" s="18">
        <f t="shared" si="41"/>
        <v>0.14386000000479313</v>
      </c>
      <c r="L139" s="19">
        <f t="shared" si="42"/>
        <v>67033.275854734195</v>
      </c>
      <c r="M139" s="127">
        <v>50143.174415999987</v>
      </c>
      <c r="N139" s="128">
        <v>7213.5970714857667</v>
      </c>
      <c r="O139" s="129">
        <v>4369.6455519294914</v>
      </c>
      <c r="P139" s="127">
        <v>100953.71457599998</v>
      </c>
      <c r="Q139" s="128">
        <v>14523.201378903366</v>
      </c>
      <c r="R139" s="129">
        <v>9847.48311431816</v>
      </c>
      <c r="S139" s="127">
        <v>124376.21193024</v>
      </c>
      <c r="T139" s="128">
        <v>17892.761848284299</v>
      </c>
      <c r="U139" s="129">
        <v>12853.134402194801</v>
      </c>
      <c r="V139" s="127">
        <v>47953.826378879989</v>
      </c>
      <c r="W139" s="128">
        <v>6898.6374628656822</v>
      </c>
      <c r="X139" s="129">
        <v>4838.8828629626714</v>
      </c>
      <c r="Y139" s="127">
        <v>26430.276305279967</v>
      </c>
      <c r="Z139" s="128">
        <v>3802.259549277584</v>
      </c>
      <c r="AA139" s="129">
        <v>2594.9667475026636</v>
      </c>
      <c r="AB139" s="127">
        <v>13794.705623040005</v>
      </c>
      <c r="AC139" s="128">
        <v>1984.5063509305346</v>
      </c>
      <c r="AD139" s="129">
        <v>1421.8587598146246</v>
      </c>
      <c r="AE139" s="127">
        <v>9080.5606483200045</v>
      </c>
      <c r="AF139" s="128">
        <v>1306.3294548673148</v>
      </c>
      <c r="AG139" s="129">
        <v>841.25669011793343</v>
      </c>
      <c r="AH139" s="127">
        <v>7919.0906188799981</v>
      </c>
      <c r="AI139" s="128">
        <v>1139.2403764320763</v>
      </c>
      <c r="AJ139" s="129">
        <v>803.8108344489217</v>
      </c>
      <c r="AK139" s="127">
        <v>10380.879002879996</v>
      </c>
      <c r="AL139" s="128">
        <v>1493.3932533543177</v>
      </c>
      <c r="AM139" s="129">
        <v>996.2109253339969</v>
      </c>
      <c r="AN139" s="144">
        <v>54900.290200320029</v>
      </c>
      <c r="AO139" s="143">
        <v>7897.9557482180417</v>
      </c>
      <c r="AP139" s="129">
        <v>5297.9334813526657</v>
      </c>
      <c r="AQ139" s="144">
        <v>106192.8002</v>
      </c>
      <c r="AR139" s="143">
        <v>15276.89624</v>
      </c>
      <c r="AS139" s="129">
        <v>10437.614009999999</v>
      </c>
      <c r="AT139" s="144">
        <v>121335.09676416007</v>
      </c>
      <c r="AU139" s="143">
        <v>17455.267020492047</v>
      </c>
      <c r="AV139" s="129">
        <v>12730.478474758267</v>
      </c>
    </row>
    <row r="140" spans="1:48" x14ac:dyDescent="0.25">
      <c r="A140" s="7">
        <v>127</v>
      </c>
      <c r="B140" s="136" t="s">
        <v>74</v>
      </c>
      <c r="C140" s="125">
        <v>103</v>
      </c>
      <c r="D140" s="84">
        <v>0.38700000000000001</v>
      </c>
      <c r="E140" s="84" t="s">
        <v>249</v>
      </c>
      <c r="F140" s="69">
        <v>35531</v>
      </c>
      <c r="G140" s="69">
        <v>39417</v>
      </c>
      <c r="H140" s="86" t="s">
        <v>471</v>
      </c>
      <c r="I140" s="65">
        <f t="shared" si="39"/>
        <v>1024252.8320000002</v>
      </c>
      <c r="J140" s="17">
        <f t="shared" si="40"/>
        <v>147349.01241011193</v>
      </c>
      <c r="K140" s="18">
        <f t="shared" si="41"/>
        <v>0.14385999999862525</v>
      </c>
      <c r="L140" s="19">
        <f t="shared" si="42"/>
        <v>102846.32754929597</v>
      </c>
      <c r="M140" s="127">
        <v>36988.099200000004</v>
      </c>
      <c r="N140" s="128">
        <v>5321.1079509119963</v>
      </c>
      <c r="O140" s="129">
        <v>3188.728307391998</v>
      </c>
      <c r="P140" s="127">
        <v>97952.439999999944</v>
      </c>
      <c r="Q140" s="128">
        <v>14091.438018399993</v>
      </c>
      <c r="R140" s="129">
        <v>9645.8156845920003</v>
      </c>
      <c r="S140" s="127">
        <v>215354.09919999982</v>
      </c>
      <c r="T140" s="128">
        <v>30980.840710911973</v>
      </c>
      <c r="U140" s="129">
        <v>22385.663957632005</v>
      </c>
      <c r="V140" s="127">
        <v>117280.7792</v>
      </c>
      <c r="W140" s="128">
        <v>16872.012895711996</v>
      </c>
      <c r="X140" s="129">
        <v>11865.892159951989</v>
      </c>
      <c r="Y140" s="127">
        <v>45485.29760000002</v>
      </c>
      <c r="Z140" s="128">
        <v>6543.5149127359991</v>
      </c>
      <c r="AA140" s="129">
        <v>4541.1889346559956</v>
      </c>
      <c r="AB140" s="127">
        <v>10345.526400000002</v>
      </c>
      <c r="AC140" s="128">
        <v>1488.307427904</v>
      </c>
      <c r="AD140" s="129">
        <v>1011.0441790719999</v>
      </c>
      <c r="AE140" s="127">
        <v>5663.9823999999962</v>
      </c>
      <c r="AF140" s="128">
        <v>814.82050806400002</v>
      </c>
      <c r="AG140" s="129">
        <v>519.39722464000022</v>
      </c>
      <c r="AH140" s="127">
        <v>1812.2431999999994</v>
      </c>
      <c r="AI140" s="128">
        <v>260.70930675199986</v>
      </c>
      <c r="AJ140" s="129">
        <v>152.9688641759999</v>
      </c>
      <c r="AK140" s="127">
        <v>22386.569600000006</v>
      </c>
      <c r="AL140" s="128">
        <v>3220.5319026559969</v>
      </c>
      <c r="AM140" s="129">
        <v>2095.8691259679977</v>
      </c>
      <c r="AN140" s="144">
        <v>105538.664</v>
      </c>
      <c r="AO140" s="143">
        <v>15182.792203040002</v>
      </c>
      <c r="AP140" s="129">
        <v>10161.554232159991</v>
      </c>
      <c r="AQ140" s="144">
        <v>168632.0128</v>
      </c>
      <c r="AR140" s="143">
        <v>24259.40136</v>
      </c>
      <c r="AS140" s="129">
        <v>16616.329290000001</v>
      </c>
      <c r="AT140" s="144">
        <v>196813.11840000036</v>
      </c>
      <c r="AU140" s="143">
        <v>28313.535213023941</v>
      </c>
      <c r="AV140" s="129">
        <v>20661.875589055999</v>
      </c>
    </row>
    <row r="141" spans="1:48" x14ac:dyDescent="0.25">
      <c r="A141" s="7">
        <v>128</v>
      </c>
      <c r="B141" s="136" t="s">
        <v>75</v>
      </c>
      <c r="C141" s="125">
        <v>109</v>
      </c>
      <c r="D141" s="84">
        <v>0.06</v>
      </c>
      <c r="E141" s="84" t="s">
        <v>249</v>
      </c>
      <c r="F141" s="69">
        <v>33970</v>
      </c>
      <c r="G141" s="69">
        <v>40026</v>
      </c>
      <c r="H141" s="86" t="s">
        <v>332</v>
      </c>
      <c r="I141" s="65">
        <f t="shared" si="39"/>
        <v>83457.196200000006</v>
      </c>
      <c r="J141" s="17">
        <f t="shared" si="40"/>
        <v>14876.287132427999</v>
      </c>
      <c r="K141" s="18">
        <f t="shared" si="41"/>
        <v>0.178250502170932</v>
      </c>
      <c r="L141" s="19">
        <f t="shared" si="42"/>
        <v>11215.792772821</v>
      </c>
      <c r="M141" s="127">
        <v>3502.6503000000025</v>
      </c>
      <c r="N141" s="128">
        <v>690.58253314800004</v>
      </c>
      <c r="O141" s="129">
        <v>494.90416379999994</v>
      </c>
      <c r="P141" s="127">
        <v>8862.4014000000025</v>
      </c>
      <c r="Q141" s="128">
        <v>1747.3110600239997</v>
      </c>
      <c r="R141" s="129">
        <v>1342.9855818120002</v>
      </c>
      <c r="S141" s="127">
        <v>18874.893900000003</v>
      </c>
      <c r="T141" s="128">
        <v>3721.3740813239983</v>
      </c>
      <c r="U141" s="129">
        <v>2958.6101066580004</v>
      </c>
      <c r="V141" s="127">
        <v>5318.9759999999997</v>
      </c>
      <c r="W141" s="128">
        <v>1048.6893081600003</v>
      </c>
      <c r="X141" s="129">
        <v>817.59577927199985</v>
      </c>
      <c r="Y141" s="127">
        <v>3579.9137999999984</v>
      </c>
      <c r="Z141" s="128">
        <v>705.81580480799983</v>
      </c>
      <c r="AA141" s="129">
        <v>553.84852587299974</v>
      </c>
      <c r="AB141" s="127">
        <v>1753.2545999999995</v>
      </c>
      <c r="AC141" s="128">
        <v>345.67167693599987</v>
      </c>
      <c r="AD141" s="129">
        <v>261.86517687300005</v>
      </c>
      <c r="AE141" s="127">
        <v>4071.0395999999996</v>
      </c>
      <c r="AF141" s="128">
        <v>702.90354271800049</v>
      </c>
      <c r="AG141" s="129">
        <v>509.79046834200022</v>
      </c>
      <c r="AH141" s="127">
        <v>1852.5980999999999</v>
      </c>
      <c r="AI141" s="128">
        <v>292.21029831300012</v>
      </c>
      <c r="AJ141" s="129">
        <v>202.68498352500001</v>
      </c>
      <c r="AK141" s="127">
        <v>2780.7840000000001</v>
      </c>
      <c r="AL141" s="128">
        <v>438.61306031999993</v>
      </c>
      <c r="AM141" s="129">
        <v>309.06682801800008</v>
      </c>
      <c r="AN141" s="144">
        <v>5586.5531999999994</v>
      </c>
      <c r="AO141" s="143">
        <v>881.16703623599926</v>
      </c>
      <c r="AP141" s="129">
        <v>626.59556591100022</v>
      </c>
      <c r="AQ141" s="144">
        <v>12561.5196</v>
      </c>
      <c r="AR141" s="143">
        <v>1981.328487</v>
      </c>
      <c r="AS141" s="129">
        <v>1394.8108480000001</v>
      </c>
      <c r="AT141" s="144">
        <v>14712.611699999999</v>
      </c>
      <c r="AU141" s="143">
        <v>2320.6202434409984</v>
      </c>
      <c r="AV141" s="129">
        <v>1743.0347447369984</v>
      </c>
    </row>
    <row r="142" spans="1:48" x14ac:dyDescent="0.25">
      <c r="A142" s="7">
        <v>129</v>
      </c>
      <c r="B142" s="136" t="s">
        <v>76</v>
      </c>
      <c r="C142" s="125">
        <v>108</v>
      </c>
      <c r="D142" s="84">
        <v>0.13800000000000001</v>
      </c>
      <c r="E142" s="84" t="s">
        <v>249</v>
      </c>
      <c r="F142" s="69">
        <v>36921</v>
      </c>
      <c r="G142" s="69">
        <v>39539</v>
      </c>
      <c r="H142" s="86" t="s">
        <v>333</v>
      </c>
      <c r="I142" s="65">
        <f t="shared" si="39"/>
        <v>405006.47877920006</v>
      </c>
      <c r="J142" s="17">
        <f t="shared" si="40"/>
        <v>62719.303304346511</v>
      </c>
      <c r="K142" s="18">
        <f t="shared" si="41"/>
        <v>0.15486000000148045</v>
      </c>
      <c r="L142" s="19">
        <f t="shared" si="42"/>
        <v>44805.413591287201</v>
      </c>
      <c r="M142" s="127">
        <v>16638.511125600002</v>
      </c>
      <c r="N142" s="128">
        <v>2576.6398329104168</v>
      </c>
      <c r="O142" s="129">
        <v>1630.3248458887304</v>
      </c>
      <c r="P142" s="127">
        <v>35188.849659600004</v>
      </c>
      <c r="Q142" s="128">
        <v>5449.3452582856617</v>
      </c>
      <c r="R142" s="129">
        <v>3849.8707622672646</v>
      </c>
      <c r="S142" s="127">
        <v>48993.997197600031</v>
      </c>
      <c r="T142" s="128">
        <v>7587.2104060203301</v>
      </c>
      <c r="U142" s="129">
        <v>5615.8738985094415</v>
      </c>
      <c r="V142" s="127">
        <v>51186.195673200004</v>
      </c>
      <c r="W142" s="128">
        <v>7926.6942619517549</v>
      </c>
      <c r="X142" s="129">
        <v>5712.6737747073976</v>
      </c>
      <c r="Y142" s="127">
        <v>38504.159920800012</v>
      </c>
      <c r="Z142" s="128">
        <v>5962.7542053350899</v>
      </c>
      <c r="AA142" s="129">
        <v>4265.4323721509618</v>
      </c>
      <c r="AB142" s="127">
        <v>19378.049065199997</v>
      </c>
      <c r="AC142" s="128">
        <v>3000.8846782368714</v>
      </c>
      <c r="AD142" s="129">
        <v>2152.4088843169934</v>
      </c>
      <c r="AE142" s="127">
        <v>17599.36447080001</v>
      </c>
      <c r="AF142" s="128">
        <v>2725.437581948087</v>
      </c>
      <c r="AG142" s="129">
        <v>1847.0191675231804</v>
      </c>
      <c r="AH142" s="127">
        <v>11764.456502399997</v>
      </c>
      <c r="AI142" s="128">
        <v>1821.8437339616635</v>
      </c>
      <c r="AJ142" s="129">
        <v>1248.5913052185724</v>
      </c>
      <c r="AK142" s="127">
        <v>13162.2650712</v>
      </c>
      <c r="AL142" s="128">
        <v>2038.3083689260318</v>
      </c>
      <c r="AM142" s="129">
        <v>1375.3867658738759</v>
      </c>
      <c r="AN142" s="144">
        <v>37638.553982399986</v>
      </c>
      <c r="AO142" s="143">
        <v>5828.706469714466</v>
      </c>
      <c r="AP142" s="129">
        <v>4042.6257380910647</v>
      </c>
      <c r="AQ142" s="144">
        <v>49960.152139999998</v>
      </c>
      <c r="AR142" s="143">
        <v>7736.8291609999997</v>
      </c>
      <c r="AS142" s="129">
        <v>5489.4462970000004</v>
      </c>
      <c r="AT142" s="144">
        <v>64991.923970400014</v>
      </c>
      <c r="AU142" s="143">
        <v>10064.649346056141</v>
      </c>
      <c r="AV142" s="129">
        <v>7575.7597797397229</v>
      </c>
    </row>
    <row r="143" spans="1:48" x14ac:dyDescent="0.25">
      <c r="A143" s="7">
        <v>130</v>
      </c>
      <c r="B143" s="136" t="s">
        <v>77</v>
      </c>
      <c r="C143" s="125">
        <v>111</v>
      </c>
      <c r="D143" s="84">
        <v>0.04</v>
      </c>
      <c r="E143" s="84" t="s">
        <v>249</v>
      </c>
      <c r="F143" s="69">
        <v>36504</v>
      </c>
      <c r="G143" s="69">
        <v>39934</v>
      </c>
      <c r="H143" s="86" t="s">
        <v>334</v>
      </c>
      <c r="I143" s="65">
        <f t="shared" si="39"/>
        <v>89889.825000000012</v>
      </c>
      <c r="J143" s="17">
        <f t="shared" si="40"/>
        <v>16090.791444749995</v>
      </c>
      <c r="K143" s="18">
        <f t="shared" si="41"/>
        <v>0.17900570442483332</v>
      </c>
      <c r="L143" s="19">
        <f t="shared" si="42"/>
        <v>12016.068762250008</v>
      </c>
      <c r="M143" s="127">
        <v>14919.599999999984</v>
      </c>
      <c r="N143" s="128">
        <v>2941.5483359999967</v>
      </c>
      <c r="O143" s="129">
        <v>2107.5676062500024</v>
      </c>
      <c r="P143" s="127">
        <v>13358.100000000006</v>
      </c>
      <c r="Q143" s="128">
        <v>2633.6829960000005</v>
      </c>
      <c r="R143" s="129">
        <v>2002.9197077499996</v>
      </c>
      <c r="S143" s="127">
        <v>15982.900000000001</v>
      </c>
      <c r="T143" s="128">
        <v>3151.1885639999982</v>
      </c>
      <c r="U143" s="129">
        <v>2515.5343282500035</v>
      </c>
      <c r="V143" s="127">
        <v>5854.7250000000049</v>
      </c>
      <c r="W143" s="128">
        <v>1090.7396632500006</v>
      </c>
      <c r="X143" s="129">
        <v>838.11549850000029</v>
      </c>
      <c r="Y143" s="127">
        <v>666.2999999999995</v>
      </c>
      <c r="Z143" s="128">
        <v>105.09549899999996</v>
      </c>
      <c r="AA143" s="129">
        <v>70.766956749999977</v>
      </c>
      <c r="AB143" s="127">
        <v>0</v>
      </c>
      <c r="AC143" s="128">
        <v>0</v>
      </c>
      <c r="AD143" s="129">
        <v>0</v>
      </c>
      <c r="AE143" s="127">
        <v>440.42499999999995</v>
      </c>
      <c r="AF143" s="128">
        <v>69.468235250000006</v>
      </c>
      <c r="AG143" s="129">
        <v>46.020560499999995</v>
      </c>
      <c r="AH143" s="127">
        <v>0</v>
      </c>
      <c r="AI143" s="128">
        <v>0</v>
      </c>
      <c r="AJ143" s="129">
        <v>0</v>
      </c>
      <c r="AK143" s="127">
        <v>0</v>
      </c>
      <c r="AL143" s="128">
        <v>0</v>
      </c>
      <c r="AM143" s="129">
        <v>0</v>
      </c>
      <c r="AN143" s="144">
        <v>10605.374999999993</v>
      </c>
      <c r="AO143" s="143">
        <v>1672.7857987500004</v>
      </c>
      <c r="AP143" s="129">
        <v>1174.3854100000008</v>
      </c>
      <c r="AQ143" s="144">
        <v>13141.65</v>
      </c>
      <c r="AR143" s="143">
        <v>2072.8324550000002</v>
      </c>
      <c r="AS143" s="129">
        <v>1484.2713020000001</v>
      </c>
      <c r="AT143" s="144">
        <v>14920.750000000011</v>
      </c>
      <c r="AU143" s="143">
        <v>2353.4498974999992</v>
      </c>
      <c r="AV143" s="129">
        <v>1776.4873922500012</v>
      </c>
    </row>
    <row r="144" spans="1:48" x14ac:dyDescent="0.25">
      <c r="A144" s="7">
        <v>131</v>
      </c>
      <c r="B144" s="136" t="s">
        <v>683</v>
      </c>
      <c r="C144" s="125">
        <v>350</v>
      </c>
      <c r="D144" s="84">
        <v>0.14499999999999999</v>
      </c>
      <c r="E144" s="84" t="s">
        <v>249</v>
      </c>
      <c r="F144" s="69">
        <v>36902</v>
      </c>
      <c r="G144" s="69">
        <v>39448</v>
      </c>
      <c r="H144" s="86" t="s">
        <v>335</v>
      </c>
      <c r="I144" s="65">
        <f t="shared" si="39"/>
        <v>379511.94999999995</v>
      </c>
      <c r="J144" s="17">
        <f t="shared" si="40"/>
        <v>56038.734537500022</v>
      </c>
      <c r="K144" s="18">
        <f t="shared" si="41"/>
        <v>0.14766000000131757</v>
      </c>
      <c r="L144" s="19">
        <f t="shared" si="42"/>
        <v>39137.081067750012</v>
      </c>
      <c r="M144" s="127">
        <v>31520.150000000023</v>
      </c>
      <c r="N144" s="128">
        <v>4654.2653490000084</v>
      </c>
      <c r="O144" s="129">
        <v>2849.0217197500015</v>
      </c>
      <c r="P144" s="127">
        <v>43952.349999999919</v>
      </c>
      <c r="Q144" s="128">
        <v>6490.0040009999902</v>
      </c>
      <c r="R144" s="129">
        <v>4433.7232397500047</v>
      </c>
      <c r="S144" s="127">
        <v>61369.024999999987</v>
      </c>
      <c r="T144" s="128">
        <v>9061.7502315000238</v>
      </c>
      <c r="U144" s="129">
        <v>6609.8921659999942</v>
      </c>
      <c r="V144" s="127">
        <v>51872.100000000013</v>
      </c>
      <c r="W144" s="128">
        <v>7659.4342859999906</v>
      </c>
      <c r="X144" s="129">
        <v>5405.6861102500025</v>
      </c>
      <c r="Y144" s="127">
        <v>35804.275000000023</v>
      </c>
      <c r="Z144" s="128">
        <v>5286.8592465000002</v>
      </c>
      <c r="AA144" s="129">
        <v>3719.8692510000014</v>
      </c>
      <c r="AB144" s="127">
        <v>15974.524999999998</v>
      </c>
      <c r="AC144" s="128">
        <v>2358.7983614999989</v>
      </c>
      <c r="AD144" s="129">
        <v>1641.8835354999997</v>
      </c>
      <c r="AE144" s="127">
        <v>9130.7249999999949</v>
      </c>
      <c r="AF144" s="128">
        <v>1348.2428534999997</v>
      </c>
      <c r="AG144" s="129">
        <v>900.78049150000061</v>
      </c>
      <c r="AH144" s="127">
        <v>6846.1999999999953</v>
      </c>
      <c r="AI144" s="128">
        <v>1010.9098919999999</v>
      </c>
      <c r="AJ144" s="129">
        <v>672.99004724999975</v>
      </c>
      <c r="AK144" s="127">
        <v>6507.875</v>
      </c>
      <c r="AL144" s="128">
        <v>960.95282250000241</v>
      </c>
      <c r="AM144" s="129">
        <v>642.70849100000021</v>
      </c>
      <c r="AN144" s="144">
        <v>11900.900000000034</v>
      </c>
      <c r="AO144" s="143">
        <v>1757.2868940000021</v>
      </c>
      <c r="AP144" s="129">
        <v>1197.8939265000001</v>
      </c>
      <c r="AQ144" s="144">
        <v>47449.675000000003</v>
      </c>
      <c r="AR144" s="143">
        <v>7006.419011</v>
      </c>
      <c r="AS144" s="129">
        <v>4846.2526360000002</v>
      </c>
      <c r="AT144" s="144">
        <v>57184.149999999994</v>
      </c>
      <c r="AU144" s="143">
        <v>8443.811588999999</v>
      </c>
      <c r="AV144" s="129">
        <v>6216.3794532499996</v>
      </c>
    </row>
    <row r="145" spans="1:48" x14ac:dyDescent="0.25">
      <c r="A145" s="7">
        <v>132</v>
      </c>
      <c r="B145" s="136" t="s">
        <v>685</v>
      </c>
      <c r="C145" s="125">
        <v>349</v>
      </c>
      <c r="D145" s="84">
        <v>0.14000000000000001</v>
      </c>
      <c r="E145" s="84" t="s">
        <v>249</v>
      </c>
      <c r="F145" s="69">
        <v>35748</v>
      </c>
      <c r="G145" s="69">
        <v>39387</v>
      </c>
      <c r="H145" s="86" t="s">
        <v>336</v>
      </c>
      <c r="I145" s="65">
        <f t="shared" si="39"/>
        <v>196296.58200000005</v>
      </c>
      <c r="J145" s="17">
        <f t="shared" si="40"/>
        <v>30736.118809519983</v>
      </c>
      <c r="K145" s="18">
        <f t="shared" si="41"/>
        <v>0.1565799999997961</v>
      </c>
      <c r="L145" s="19">
        <f t="shared" si="42"/>
        <v>21870.065542240009</v>
      </c>
      <c r="M145" s="127">
        <v>18411.492000000013</v>
      </c>
      <c r="N145" s="128">
        <v>2882.871417360001</v>
      </c>
      <c r="O145" s="129">
        <v>1845.6225299399996</v>
      </c>
      <c r="P145" s="127">
        <v>40131.07800000003</v>
      </c>
      <c r="Q145" s="128">
        <v>6283.7241932400011</v>
      </c>
      <c r="R145" s="129">
        <v>4428.9173026199996</v>
      </c>
      <c r="S145" s="127">
        <v>33304.638000000028</v>
      </c>
      <c r="T145" s="128">
        <v>5214.8402180399898</v>
      </c>
      <c r="U145" s="129">
        <v>3877.8027782999984</v>
      </c>
      <c r="V145" s="127">
        <v>10706.982</v>
      </c>
      <c r="W145" s="128">
        <v>1676.4992415599991</v>
      </c>
      <c r="X145" s="129">
        <v>1220.2870634999999</v>
      </c>
      <c r="Y145" s="127">
        <v>5197.2660000000033</v>
      </c>
      <c r="Z145" s="128">
        <v>813.78791028000046</v>
      </c>
      <c r="AA145" s="129">
        <v>584.43523224000057</v>
      </c>
      <c r="AB145" s="127">
        <v>3131.6880000000001</v>
      </c>
      <c r="AC145" s="128">
        <v>490.3597070399988</v>
      </c>
      <c r="AD145" s="129">
        <v>352.79063867999997</v>
      </c>
      <c r="AE145" s="127">
        <v>3973.2060000000024</v>
      </c>
      <c r="AF145" s="128">
        <v>622.12459547999708</v>
      </c>
      <c r="AG145" s="129">
        <v>425.30712318000019</v>
      </c>
      <c r="AH145" s="127">
        <v>2628.1319999999992</v>
      </c>
      <c r="AI145" s="128">
        <v>411.51290855999991</v>
      </c>
      <c r="AJ145" s="129">
        <v>280.52961437999977</v>
      </c>
      <c r="AK145" s="127">
        <v>2611.7759999999994</v>
      </c>
      <c r="AL145" s="128">
        <v>408.95188608000024</v>
      </c>
      <c r="AM145" s="129">
        <v>280.22240483999991</v>
      </c>
      <c r="AN145" s="144">
        <v>14044.211999999998</v>
      </c>
      <c r="AO145" s="143">
        <v>2199.0427149599996</v>
      </c>
      <c r="AP145" s="129">
        <v>1529.8901395800015</v>
      </c>
      <c r="AQ145" s="144">
        <v>30289.637999999999</v>
      </c>
      <c r="AR145" s="143">
        <v>4742.751518</v>
      </c>
      <c r="AS145" s="129">
        <v>3310.2646840000002</v>
      </c>
      <c r="AT145" s="144">
        <v>31866.473999999987</v>
      </c>
      <c r="AU145" s="143">
        <v>4989.6524989199961</v>
      </c>
      <c r="AV145" s="129">
        <v>3733.9960309800031</v>
      </c>
    </row>
    <row r="146" spans="1:48" x14ac:dyDescent="0.25">
      <c r="A146" s="7">
        <v>133</v>
      </c>
      <c r="B146" s="136" t="s">
        <v>684</v>
      </c>
      <c r="C146" s="125">
        <v>348</v>
      </c>
      <c r="D146" s="84">
        <v>9.7000000000000003E-2</v>
      </c>
      <c r="E146" s="84" t="s">
        <v>249</v>
      </c>
      <c r="F146" s="69">
        <v>36269</v>
      </c>
      <c r="G146" s="69">
        <v>39387</v>
      </c>
      <c r="H146" s="86" t="s">
        <v>337</v>
      </c>
      <c r="I146" s="65">
        <f t="shared" ref="I146:I177" si="44">M146+P146+S146+V146+Y146+AB146+AE146+AH146+AK146+AN146+AQ146+AT146</f>
        <v>169312.04175425996</v>
      </c>
      <c r="J146" s="17">
        <f t="shared" ref="J146:J177" si="45">N146+Q146+T146+W146+Z146+AC146+AF146+AI146+AL146+AO146+AR146+AU146</f>
        <v>26510.879497020214</v>
      </c>
      <c r="K146" s="18">
        <f t="shared" si="41"/>
        <v>0.15657999999490993</v>
      </c>
      <c r="L146" s="19">
        <f t="shared" ref="L146:L177" si="46">O146+R146+U146+X146+AA146+AD146+AG146+AJ146+AM146+AP146+AS146+AV146</f>
        <v>18866.12669200587</v>
      </c>
      <c r="M146" s="127">
        <v>15386.328474660006</v>
      </c>
      <c r="N146" s="128">
        <v>2409.1913125622623</v>
      </c>
      <c r="O146" s="129">
        <v>1542.8686633144296</v>
      </c>
      <c r="P146" s="127">
        <v>29441.129113440027</v>
      </c>
      <c r="Q146" s="128">
        <v>4609.8919965824316</v>
      </c>
      <c r="R146" s="129">
        <v>3244.224193975037</v>
      </c>
      <c r="S146" s="127">
        <v>31586.119163939959</v>
      </c>
      <c r="T146" s="128">
        <v>4945.7545386897245</v>
      </c>
      <c r="U146" s="129">
        <v>3668.958920337423</v>
      </c>
      <c r="V146" s="127">
        <v>9586.3998595199955</v>
      </c>
      <c r="W146" s="128">
        <v>1501.0384900036411</v>
      </c>
      <c r="X146" s="129">
        <v>1091.0788277556028</v>
      </c>
      <c r="Y146" s="127">
        <v>5057.0374192800018</v>
      </c>
      <c r="Z146" s="128">
        <v>791.83091911086331</v>
      </c>
      <c r="AA146" s="129">
        <v>559.50629837931865</v>
      </c>
      <c r="AB146" s="127">
        <v>2778.6138322799998</v>
      </c>
      <c r="AC146" s="128">
        <v>435.07535385840259</v>
      </c>
      <c r="AD146" s="129">
        <v>307.55189048746149</v>
      </c>
      <c r="AE146" s="127">
        <v>3301.9060654800001</v>
      </c>
      <c r="AF146" s="128">
        <v>517.01245173285861</v>
      </c>
      <c r="AG146" s="129">
        <v>354.05658237589211</v>
      </c>
      <c r="AH146" s="127">
        <v>2676.2292103800005</v>
      </c>
      <c r="AI146" s="128">
        <v>419.04396976130033</v>
      </c>
      <c r="AJ146" s="129">
        <v>286.17026092286909</v>
      </c>
      <c r="AK146" s="127">
        <v>2787.2313869400004</v>
      </c>
      <c r="AL146" s="128">
        <v>436.424690567065</v>
      </c>
      <c r="AM146" s="129">
        <v>299.87694075312567</v>
      </c>
      <c r="AN146" s="144">
        <v>12157.003525919999</v>
      </c>
      <c r="AO146" s="143">
        <v>1903.5436120885513</v>
      </c>
      <c r="AP146" s="129">
        <v>1325.7544226390653</v>
      </c>
      <c r="AQ146" s="144">
        <v>25145.031210000001</v>
      </c>
      <c r="AR146" s="143">
        <v>3937.2089860000001</v>
      </c>
      <c r="AS146" s="129">
        <v>2749.1129580000002</v>
      </c>
      <c r="AT146" s="144">
        <v>29409.012492419984</v>
      </c>
      <c r="AU146" s="143">
        <v>4604.8631760631151</v>
      </c>
      <c r="AV146" s="129">
        <v>3436.9667330656475</v>
      </c>
    </row>
    <row r="147" spans="1:48" x14ac:dyDescent="0.25">
      <c r="A147" s="7">
        <v>134</v>
      </c>
      <c r="B147" s="136" t="s">
        <v>686</v>
      </c>
      <c r="C147" s="125">
        <v>351</v>
      </c>
      <c r="D147" s="84">
        <v>5.5E-2</v>
      </c>
      <c r="E147" s="84" t="s">
        <v>249</v>
      </c>
      <c r="F147" s="69">
        <v>37244</v>
      </c>
      <c r="G147" s="69">
        <v>39479</v>
      </c>
      <c r="H147" s="86" t="s">
        <v>338</v>
      </c>
      <c r="I147" s="65">
        <f t="shared" si="44"/>
        <v>0</v>
      </c>
      <c r="J147" s="17">
        <f t="shared" si="45"/>
        <v>0</v>
      </c>
      <c r="K147" s="18" t="e">
        <f t="shared" si="41"/>
        <v>#DIV/0!</v>
      </c>
      <c r="L147" s="19">
        <f t="shared" si="46"/>
        <v>0</v>
      </c>
      <c r="M147" s="127">
        <v>0</v>
      </c>
      <c r="N147" s="128">
        <v>0</v>
      </c>
      <c r="O147" s="129">
        <v>0</v>
      </c>
      <c r="P147" s="127">
        <v>0</v>
      </c>
      <c r="Q147" s="128">
        <v>0</v>
      </c>
      <c r="R147" s="129">
        <v>0</v>
      </c>
      <c r="S147" s="127">
        <v>0</v>
      </c>
      <c r="T147" s="128">
        <v>0</v>
      </c>
      <c r="U147" s="129">
        <v>0</v>
      </c>
      <c r="V147" s="127">
        <v>0</v>
      </c>
      <c r="W147" s="128">
        <v>0</v>
      </c>
      <c r="X147" s="129">
        <v>0</v>
      </c>
      <c r="Y147" s="127">
        <v>0</v>
      </c>
      <c r="Z147" s="128">
        <v>0</v>
      </c>
      <c r="AA147" s="129">
        <v>0</v>
      </c>
      <c r="AB147" s="127">
        <v>0</v>
      </c>
      <c r="AC147" s="128">
        <v>0</v>
      </c>
      <c r="AD147" s="129">
        <v>0</v>
      </c>
      <c r="AE147" s="127">
        <v>0</v>
      </c>
      <c r="AF147" s="128">
        <v>0</v>
      </c>
      <c r="AG147" s="129">
        <v>0</v>
      </c>
      <c r="AH147" s="127">
        <v>0</v>
      </c>
      <c r="AI147" s="128">
        <v>0</v>
      </c>
      <c r="AJ147" s="129">
        <v>0</v>
      </c>
      <c r="AK147" s="127">
        <v>0</v>
      </c>
      <c r="AL147" s="128">
        <v>0</v>
      </c>
      <c r="AM147" s="129">
        <v>0</v>
      </c>
      <c r="AN147" s="144">
        <v>0</v>
      </c>
      <c r="AO147" s="143">
        <v>0</v>
      </c>
      <c r="AP147" s="129">
        <v>0</v>
      </c>
      <c r="AQ147" s="144">
        <v>0</v>
      </c>
      <c r="AR147" s="143">
        <v>0</v>
      </c>
      <c r="AS147" s="129">
        <v>0</v>
      </c>
      <c r="AT147" s="144">
        <v>0</v>
      </c>
      <c r="AU147" s="143">
        <v>0</v>
      </c>
      <c r="AV147" s="129">
        <v>0</v>
      </c>
    </row>
    <row r="148" spans="1:48" x14ac:dyDescent="0.25">
      <c r="A148" s="7">
        <v>135</v>
      </c>
      <c r="B148" s="136" t="s">
        <v>78</v>
      </c>
      <c r="C148" s="125">
        <v>117</v>
      </c>
      <c r="D148" s="84">
        <v>0.189</v>
      </c>
      <c r="E148" s="84" t="s">
        <v>249</v>
      </c>
      <c r="F148" s="69">
        <v>35846</v>
      </c>
      <c r="G148" s="69">
        <v>39995</v>
      </c>
      <c r="H148" s="86" t="s">
        <v>339</v>
      </c>
      <c r="I148" s="65">
        <f t="shared" si="44"/>
        <v>385110.1979400001</v>
      </c>
      <c r="J148" s="17">
        <f t="shared" si="45"/>
        <v>67995.506275500607</v>
      </c>
      <c r="K148" s="18">
        <f t="shared" si="41"/>
        <v>0.17656116778838005</v>
      </c>
      <c r="L148" s="19">
        <f t="shared" si="46"/>
        <v>51028.17373606941</v>
      </c>
      <c r="M148" s="127">
        <v>25787.213400000001</v>
      </c>
      <c r="N148" s="128">
        <v>4928.4522250079972</v>
      </c>
      <c r="O148" s="129">
        <v>3447.8774596188041</v>
      </c>
      <c r="P148" s="127">
        <v>57651.25703999996</v>
      </c>
      <c r="Q148" s="128">
        <v>11018.308245484797</v>
      </c>
      <c r="R148" s="129">
        <v>8370.9628112603987</v>
      </c>
      <c r="S148" s="127">
        <v>95379.488880000063</v>
      </c>
      <c r="T148" s="128">
        <v>18228.927914745615</v>
      </c>
      <c r="U148" s="129">
        <v>14407.18843929301</v>
      </c>
      <c r="V148" s="127">
        <v>37509.08303999999</v>
      </c>
      <c r="W148" s="128">
        <v>7168.7359506047969</v>
      </c>
      <c r="X148" s="129">
        <v>5560.8727342349985</v>
      </c>
      <c r="Y148" s="127">
        <v>15781.018499999987</v>
      </c>
      <c r="Z148" s="128">
        <v>3016.0682557199998</v>
      </c>
      <c r="AA148" s="129">
        <v>2321.7317419530004</v>
      </c>
      <c r="AB148" s="127">
        <v>8132.0194799999981</v>
      </c>
      <c r="AC148" s="128">
        <v>1485.8214041423996</v>
      </c>
      <c r="AD148" s="129">
        <v>1121.6647469585994</v>
      </c>
      <c r="AE148" s="127">
        <v>5423.7097200000035</v>
      </c>
      <c r="AF148" s="128">
        <v>829.23097909079956</v>
      </c>
      <c r="AG148" s="129">
        <v>536.67702270780001</v>
      </c>
      <c r="AH148" s="127">
        <v>5515.2450600000002</v>
      </c>
      <c r="AI148" s="128">
        <v>843.2258172234009</v>
      </c>
      <c r="AJ148" s="129">
        <v>534.18171926339994</v>
      </c>
      <c r="AK148" s="127">
        <v>4822.1042999999991</v>
      </c>
      <c r="AL148" s="128">
        <v>737.2515264269997</v>
      </c>
      <c r="AM148" s="129">
        <v>459.5475582438001</v>
      </c>
      <c r="AN148" s="144">
        <v>14206.364639999996</v>
      </c>
      <c r="AO148" s="143">
        <v>2172.0110898095995</v>
      </c>
      <c r="AP148" s="129">
        <v>1487.3435686745961</v>
      </c>
      <c r="AQ148" s="144">
        <v>45125.102099999996</v>
      </c>
      <c r="AR148" s="143">
        <v>6899.1768599999996</v>
      </c>
      <c r="AS148" s="129">
        <v>4822.0525729999999</v>
      </c>
      <c r="AT148" s="144">
        <v>69777.591780000061</v>
      </c>
      <c r="AU148" s="143">
        <v>10668.296007244211</v>
      </c>
      <c r="AV148" s="129">
        <v>7958.0733608610017</v>
      </c>
    </row>
    <row r="149" spans="1:48" x14ac:dyDescent="0.25">
      <c r="A149" s="7">
        <v>136</v>
      </c>
      <c r="B149" s="136" t="s">
        <v>79</v>
      </c>
      <c r="C149" s="125">
        <v>118</v>
      </c>
      <c r="D149" s="84">
        <v>0.2</v>
      </c>
      <c r="E149" s="84" t="s">
        <v>249</v>
      </c>
      <c r="F149" s="69">
        <v>37613</v>
      </c>
      <c r="G149" s="69">
        <v>39630</v>
      </c>
      <c r="H149" s="86" t="s">
        <v>340</v>
      </c>
      <c r="I149" s="65">
        <f t="shared" si="44"/>
        <v>519656.12499999988</v>
      </c>
      <c r="J149" s="17">
        <f t="shared" si="45"/>
        <v>70714.805494</v>
      </c>
      <c r="K149" s="18">
        <f t="shared" si="41"/>
        <v>0.13608000000769743</v>
      </c>
      <c r="L149" s="19">
        <f t="shared" si="46"/>
        <v>47239.280710250016</v>
      </c>
      <c r="M149" s="127">
        <v>66022.300000000017</v>
      </c>
      <c r="N149" s="128">
        <v>8984.3145839999997</v>
      </c>
      <c r="O149" s="129">
        <v>5267.2915237499956</v>
      </c>
      <c r="P149" s="127">
        <v>74064.724999999991</v>
      </c>
      <c r="Q149" s="128">
        <v>10078.727777999995</v>
      </c>
      <c r="R149" s="129">
        <v>6650.7633502500012</v>
      </c>
      <c r="S149" s="127">
        <v>94306.825000000026</v>
      </c>
      <c r="T149" s="128">
        <v>12833.272745999991</v>
      </c>
      <c r="U149" s="129">
        <v>9004.1134075000136</v>
      </c>
      <c r="V149" s="127">
        <v>26241.100000000017</v>
      </c>
      <c r="W149" s="128">
        <v>3570.8888880000022</v>
      </c>
      <c r="X149" s="129">
        <v>2440.0106522500014</v>
      </c>
      <c r="Y149" s="127">
        <v>11534.224999999995</v>
      </c>
      <c r="Z149" s="128">
        <v>1569.5773379999994</v>
      </c>
      <c r="AA149" s="129">
        <v>1064.3267277500001</v>
      </c>
      <c r="AB149" s="127">
        <v>7108.625</v>
      </c>
      <c r="AC149" s="128">
        <v>967.34168999999963</v>
      </c>
      <c r="AD149" s="129">
        <v>635.71218949999991</v>
      </c>
      <c r="AE149" s="127">
        <v>11482.024999999998</v>
      </c>
      <c r="AF149" s="128">
        <v>1562.4739620000014</v>
      </c>
      <c r="AG149" s="129">
        <v>1016.8215609999992</v>
      </c>
      <c r="AH149" s="127">
        <v>6814.4249999999984</v>
      </c>
      <c r="AI149" s="128">
        <v>927.30695400000025</v>
      </c>
      <c r="AJ149" s="129">
        <v>587.53967974999989</v>
      </c>
      <c r="AK149" s="127">
        <v>11803.249999999991</v>
      </c>
      <c r="AL149" s="128">
        <v>1606.1862599999997</v>
      </c>
      <c r="AM149" s="129">
        <v>1059.6370172500008</v>
      </c>
      <c r="AN149" s="144">
        <v>43991.824999999924</v>
      </c>
      <c r="AO149" s="143">
        <v>5986.4075460000022</v>
      </c>
      <c r="AP149" s="129">
        <v>3896.6426825000003</v>
      </c>
      <c r="AQ149" s="144">
        <v>75097.2</v>
      </c>
      <c r="AR149" s="143">
        <v>10219.226979999999</v>
      </c>
      <c r="AS149" s="129">
        <v>6798.441194</v>
      </c>
      <c r="AT149" s="144">
        <v>91189.599999999933</v>
      </c>
      <c r="AU149" s="143">
        <v>12409.080767999996</v>
      </c>
      <c r="AV149" s="129">
        <v>8817.9807247499994</v>
      </c>
    </row>
    <row r="150" spans="1:48" x14ac:dyDescent="0.25">
      <c r="A150" s="7">
        <v>137</v>
      </c>
      <c r="B150" s="136" t="s">
        <v>490</v>
      </c>
      <c r="C150" s="125">
        <v>122</v>
      </c>
      <c r="D150" s="84">
        <v>0.115</v>
      </c>
      <c r="E150" s="84" t="s">
        <v>249</v>
      </c>
      <c r="F150" s="69">
        <v>37586</v>
      </c>
      <c r="G150" s="69">
        <v>39934</v>
      </c>
      <c r="H150" s="86" t="s">
        <v>341</v>
      </c>
      <c r="I150" s="65">
        <f t="shared" si="44"/>
        <v>71294.799500000008</v>
      </c>
      <c r="J150" s="17">
        <f t="shared" si="45"/>
        <v>11507.013297029996</v>
      </c>
      <c r="K150" s="18">
        <f t="shared" si="41"/>
        <v>0.1614004580660893</v>
      </c>
      <c r="L150" s="19">
        <f t="shared" si="46"/>
        <v>8366.6171414200035</v>
      </c>
      <c r="M150" s="127">
        <v>5238.2415000000037</v>
      </c>
      <c r="N150" s="128">
        <v>931.98792767999998</v>
      </c>
      <c r="O150" s="129">
        <v>641.71525084499979</v>
      </c>
      <c r="P150" s="127">
        <v>14867.214499999996</v>
      </c>
      <c r="Q150" s="128">
        <v>2645.1748038399996</v>
      </c>
      <c r="R150" s="129">
        <v>1969.2320288799999</v>
      </c>
      <c r="S150" s="127">
        <v>15554.112999999996</v>
      </c>
      <c r="T150" s="128">
        <v>2767.3877849600008</v>
      </c>
      <c r="U150" s="129">
        <v>2141.4064219850025</v>
      </c>
      <c r="V150" s="127">
        <v>3672.7955000000011</v>
      </c>
      <c r="W150" s="128">
        <v>613.24940650499991</v>
      </c>
      <c r="X150" s="129">
        <v>449.58988019999981</v>
      </c>
      <c r="Y150" s="127">
        <v>1330.8544999999999</v>
      </c>
      <c r="Z150" s="128">
        <v>189.42052098499997</v>
      </c>
      <c r="AA150" s="129">
        <v>134.52840033000004</v>
      </c>
      <c r="AB150" s="127">
        <v>578.36450000000002</v>
      </c>
      <c r="AC150" s="128">
        <v>82.318619284999997</v>
      </c>
      <c r="AD150" s="129">
        <v>64.21842057500001</v>
      </c>
      <c r="AE150" s="127">
        <v>432.48699999999997</v>
      </c>
      <c r="AF150" s="128">
        <v>61.555874710000005</v>
      </c>
      <c r="AG150" s="129">
        <v>35.708659030000007</v>
      </c>
      <c r="AH150" s="127">
        <v>300.7765</v>
      </c>
      <c r="AI150" s="128">
        <v>42.809519245000004</v>
      </c>
      <c r="AJ150" s="129">
        <v>23.939644780000005</v>
      </c>
      <c r="AK150" s="127">
        <v>0</v>
      </c>
      <c r="AL150" s="128">
        <v>0</v>
      </c>
      <c r="AM150" s="129">
        <v>0</v>
      </c>
      <c r="AN150" s="144">
        <v>931.10699999999986</v>
      </c>
      <c r="AO150" s="143">
        <v>132.52445931000003</v>
      </c>
      <c r="AP150" s="129">
        <v>98.839047529999988</v>
      </c>
      <c r="AQ150" s="144">
        <v>11238.798500000001</v>
      </c>
      <c r="AR150" s="143">
        <v>1599.618191</v>
      </c>
      <c r="AS150" s="129">
        <v>1062.7519070000001</v>
      </c>
      <c r="AT150" s="144">
        <v>17150.047000000006</v>
      </c>
      <c r="AU150" s="143">
        <v>2440.9661895099985</v>
      </c>
      <c r="AV150" s="129">
        <v>1744.6874802650018</v>
      </c>
    </row>
    <row r="151" spans="1:48" x14ac:dyDescent="0.25">
      <c r="A151" s="7">
        <v>138</v>
      </c>
      <c r="B151" s="136" t="s">
        <v>491</v>
      </c>
      <c r="C151" s="125">
        <v>121</v>
      </c>
      <c r="D151" s="84">
        <v>3.5000000000000003E-2</v>
      </c>
      <c r="E151" s="84" t="s">
        <v>249</v>
      </c>
      <c r="F151" s="69">
        <v>37098</v>
      </c>
      <c r="G151" s="69">
        <v>39934</v>
      </c>
      <c r="H151" s="86" t="s">
        <v>342</v>
      </c>
      <c r="I151" s="65">
        <f t="shared" si="44"/>
        <v>76496.001300000004</v>
      </c>
      <c r="J151" s="17">
        <f t="shared" si="45"/>
        <v>13295.007067365001</v>
      </c>
      <c r="K151" s="18">
        <f t="shared" si="41"/>
        <v>0.17380002668668904</v>
      </c>
      <c r="L151" s="19">
        <f t="shared" si="46"/>
        <v>9935.4011013089967</v>
      </c>
      <c r="M151" s="127">
        <v>3567.9132000000004</v>
      </c>
      <c r="N151" s="128">
        <v>703.44976651200045</v>
      </c>
      <c r="O151" s="129">
        <v>497.28235801799968</v>
      </c>
      <c r="P151" s="127">
        <v>7695.1085999999968</v>
      </c>
      <c r="Q151" s="128">
        <v>1517.1676115760006</v>
      </c>
      <c r="R151" s="129">
        <v>1166.9494613549982</v>
      </c>
      <c r="S151" s="127">
        <v>15811.705800000012</v>
      </c>
      <c r="T151" s="128">
        <v>3117.4359155280004</v>
      </c>
      <c r="U151" s="129">
        <v>2491.3665589560005</v>
      </c>
      <c r="V151" s="127">
        <v>5842.8627000000042</v>
      </c>
      <c r="W151" s="128">
        <v>1083.3310064399991</v>
      </c>
      <c r="X151" s="129">
        <v>836.50966218600013</v>
      </c>
      <c r="Y151" s="127">
        <v>2552.219099999998</v>
      </c>
      <c r="Z151" s="128">
        <v>402.5615186429996</v>
      </c>
      <c r="AA151" s="129">
        <v>288.99040362900018</v>
      </c>
      <c r="AB151" s="127">
        <v>866.84040000000016</v>
      </c>
      <c r="AC151" s="128">
        <v>136.726736292</v>
      </c>
      <c r="AD151" s="129">
        <v>97.893201513000037</v>
      </c>
      <c r="AE151" s="127">
        <v>1372.5923999999995</v>
      </c>
      <c r="AF151" s="128">
        <v>216.49899925200006</v>
      </c>
      <c r="AG151" s="129">
        <v>147.42984114899991</v>
      </c>
      <c r="AH151" s="127">
        <v>887.58630000000028</v>
      </c>
      <c r="AI151" s="128">
        <v>139.99898709899998</v>
      </c>
      <c r="AJ151" s="129">
        <v>103.61872937999998</v>
      </c>
      <c r="AK151" s="127">
        <v>5157.7931999999983</v>
      </c>
      <c r="AL151" s="128">
        <v>813.53872143600074</v>
      </c>
      <c r="AM151" s="129">
        <v>571.50322392299984</v>
      </c>
      <c r="AN151" s="144">
        <v>9491.0945999999949</v>
      </c>
      <c r="AO151" s="143">
        <v>1497.0303512579987</v>
      </c>
      <c r="AP151" s="129">
        <v>1049.7656510219995</v>
      </c>
      <c r="AQ151" s="144">
        <v>10990.547699999999</v>
      </c>
      <c r="AR151" s="143">
        <v>1733.5390890000001</v>
      </c>
      <c r="AS151" s="129">
        <v>1234.810074</v>
      </c>
      <c r="AT151" s="144">
        <v>12259.737299999999</v>
      </c>
      <c r="AU151" s="143">
        <v>1933.7283643289991</v>
      </c>
      <c r="AV151" s="129">
        <v>1449.2819361779989</v>
      </c>
    </row>
    <row r="152" spans="1:48" x14ac:dyDescent="0.25">
      <c r="A152" s="7">
        <v>139</v>
      </c>
      <c r="B152" s="136" t="s">
        <v>80</v>
      </c>
      <c r="C152" s="125">
        <v>123</v>
      </c>
      <c r="D152" s="84">
        <v>9.5000000000000001E-2</v>
      </c>
      <c r="E152" s="84" t="s">
        <v>249</v>
      </c>
      <c r="F152" s="69">
        <v>36272</v>
      </c>
      <c r="G152" s="69">
        <v>39995</v>
      </c>
      <c r="H152" s="86" t="s">
        <v>343</v>
      </c>
      <c r="I152" s="65">
        <f t="shared" si="44"/>
        <v>31872.327600000001</v>
      </c>
      <c r="J152" s="17">
        <f t="shared" si="45"/>
        <v>6238.3706811480024</v>
      </c>
      <c r="K152" s="18">
        <f t="shared" si="41"/>
        <v>0.19573000000000007</v>
      </c>
      <c r="L152" s="19">
        <f t="shared" si="46"/>
        <v>4955.7389781719976</v>
      </c>
      <c r="M152" s="127">
        <v>0</v>
      </c>
      <c r="N152" s="128">
        <v>0</v>
      </c>
      <c r="O152" s="129">
        <v>0</v>
      </c>
      <c r="P152" s="127">
        <v>7078.3169999999973</v>
      </c>
      <c r="Q152" s="128">
        <v>1385.4389864100006</v>
      </c>
      <c r="R152" s="129">
        <v>1069.7463382499998</v>
      </c>
      <c r="S152" s="127">
        <v>18828.917400000006</v>
      </c>
      <c r="T152" s="128">
        <v>3685.3840027020019</v>
      </c>
      <c r="U152" s="129">
        <v>2953.6627372799981</v>
      </c>
      <c r="V152" s="127">
        <v>5965.0931999999993</v>
      </c>
      <c r="W152" s="128">
        <v>1167.5476920359997</v>
      </c>
      <c r="X152" s="129">
        <v>932.32990264199975</v>
      </c>
      <c r="Y152" s="127">
        <v>0</v>
      </c>
      <c r="Z152" s="128">
        <v>0</v>
      </c>
      <c r="AA152" s="129">
        <v>0</v>
      </c>
      <c r="AB152" s="127">
        <v>0</v>
      </c>
      <c r="AC152" s="128">
        <v>0</v>
      </c>
      <c r="AD152" s="129">
        <v>0</v>
      </c>
      <c r="AE152" s="127">
        <v>0</v>
      </c>
      <c r="AF152" s="128">
        <v>0</v>
      </c>
      <c r="AG152" s="129">
        <v>0</v>
      </c>
      <c r="AH152" s="127">
        <v>0</v>
      </c>
      <c r="AI152" s="128">
        <v>0</v>
      </c>
      <c r="AJ152" s="129">
        <v>0</v>
      </c>
      <c r="AK152" s="127">
        <v>0</v>
      </c>
      <c r="AL152" s="128">
        <v>0</v>
      </c>
      <c r="AM152" s="129">
        <v>0</v>
      </c>
      <c r="AN152" s="144">
        <v>0</v>
      </c>
      <c r="AO152" s="143">
        <v>0</v>
      </c>
      <c r="AP152" s="129">
        <v>0</v>
      </c>
      <c r="AQ152" s="144">
        <v>0</v>
      </c>
      <c r="AR152" s="143">
        <v>0</v>
      </c>
      <c r="AS152" s="129">
        <v>0</v>
      </c>
      <c r="AT152" s="144">
        <v>0</v>
      </c>
      <c r="AU152" s="143">
        <v>0</v>
      </c>
      <c r="AV152" s="129">
        <v>0</v>
      </c>
    </row>
    <row r="153" spans="1:48" x14ac:dyDescent="0.25">
      <c r="A153" s="7">
        <v>140</v>
      </c>
      <c r="B153" s="136" t="s">
        <v>81</v>
      </c>
      <c r="C153" s="125">
        <v>124</v>
      </c>
      <c r="D153" s="84">
        <v>7.4999999999999997E-2</v>
      </c>
      <c r="E153" s="84" t="s">
        <v>249</v>
      </c>
      <c r="F153" s="69">
        <v>36042</v>
      </c>
      <c r="G153" s="69">
        <v>39569</v>
      </c>
      <c r="H153" s="86" t="s">
        <v>344</v>
      </c>
      <c r="I153" s="65">
        <f t="shared" si="44"/>
        <v>32171.18749909999</v>
      </c>
      <c r="J153" s="17">
        <f t="shared" si="45"/>
        <v>5074.3614046283601</v>
      </c>
      <c r="K153" s="18">
        <f t="shared" si="41"/>
        <v>0.15773000001228799</v>
      </c>
      <c r="L153" s="19">
        <f t="shared" si="46"/>
        <v>3646.0596071152881</v>
      </c>
      <c r="M153" s="127">
        <v>312.9595898999994</v>
      </c>
      <c r="N153" s="128">
        <v>49.363116114927074</v>
      </c>
      <c r="O153" s="129">
        <v>29.325032838866989</v>
      </c>
      <c r="P153" s="127">
        <v>2951.7344285999916</v>
      </c>
      <c r="Q153" s="128">
        <v>465.57707142308055</v>
      </c>
      <c r="R153" s="129">
        <v>328.56125326772673</v>
      </c>
      <c r="S153" s="127">
        <v>12080.153314199995</v>
      </c>
      <c r="T153" s="128">
        <v>1905.4025822487604</v>
      </c>
      <c r="U153" s="129">
        <v>1413.0118010341746</v>
      </c>
      <c r="V153" s="127">
        <v>1603.7995736999956</v>
      </c>
      <c r="W153" s="128">
        <v>252.96730675970096</v>
      </c>
      <c r="X153" s="129">
        <v>177.70720263785685</v>
      </c>
      <c r="Y153" s="127">
        <v>672.7622069999984</v>
      </c>
      <c r="Z153" s="128">
        <v>106.11478291011018</v>
      </c>
      <c r="AA153" s="129">
        <v>72.529341271073974</v>
      </c>
      <c r="AB153" s="127">
        <v>63.380757899999999</v>
      </c>
      <c r="AC153" s="128">
        <v>9.9970469435669997</v>
      </c>
      <c r="AD153" s="129">
        <v>3.6643072210559993</v>
      </c>
      <c r="AE153" s="127">
        <v>0</v>
      </c>
      <c r="AF153" s="128">
        <v>0</v>
      </c>
      <c r="AG153" s="129">
        <v>0</v>
      </c>
      <c r="AH153" s="127">
        <v>40.888144499999996</v>
      </c>
      <c r="AI153" s="128">
        <v>6.4492870319849995</v>
      </c>
      <c r="AJ153" s="129">
        <v>3.8544137573369994</v>
      </c>
      <c r="AK153" s="127">
        <v>72.6883263</v>
      </c>
      <c r="AL153" s="128">
        <v>11.465129707298999</v>
      </c>
      <c r="AM153" s="129">
        <v>8.669357578764</v>
      </c>
      <c r="AN153" s="144">
        <v>1077.0064035</v>
      </c>
      <c r="AO153" s="143">
        <v>169.87622002405499</v>
      </c>
      <c r="AP153" s="129">
        <v>111.84241185585898</v>
      </c>
      <c r="AQ153" s="144">
        <v>6619.779716</v>
      </c>
      <c r="AR153" s="143">
        <v>1044.1378549999999</v>
      </c>
      <c r="AS153" s="129">
        <v>717.37338739999996</v>
      </c>
      <c r="AT153" s="144">
        <v>6676.0350375000053</v>
      </c>
      <c r="AU153" s="143">
        <v>1053.0110064648752</v>
      </c>
      <c r="AV153" s="129">
        <v>779.52109825257287</v>
      </c>
    </row>
    <row r="154" spans="1:48" x14ac:dyDescent="0.25">
      <c r="A154" s="7">
        <v>141</v>
      </c>
      <c r="B154" s="136" t="s">
        <v>82</v>
      </c>
      <c r="C154" s="125">
        <v>125</v>
      </c>
      <c r="D154" s="84">
        <v>0.52</v>
      </c>
      <c r="E154" s="84" t="s">
        <v>249</v>
      </c>
      <c r="F154" s="69">
        <v>36958</v>
      </c>
      <c r="G154" s="69">
        <v>39934</v>
      </c>
      <c r="H154" s="86" t="s">
        <v>345</v>
      </c>
      <c r="I154" s="65">
        <f t="shared" si="44"/>
        <v>965293.91192319989</v>
      </c>
      <c r="J154" s="17">
        <f t="shared" si="45"/>
        <v>142442.52813702147</v>
      </c>
      <c r="K154" s="18">
        <f t="shared" ref="K154:K216" si="47">J154/I154</f>
        <v>0.14756389362616676</v>
      </c>
      <c r="L154" s="19">
        <f t="shared" si="46"/>
        <v>100382.61446806492</v>
      </c>
      <c r="M154" s="127">
        <v>33622.533832799993</v>
      </c>
      <c r="N154" s="128">
        <v>5585.0390949664097</v>
      </c>
      <c r="O154" s="129">
        <v>3676.9377410556272</v>
      </c>
      <c r="P154" s="127">
        <v>85085.767972799949</v>
      </c>
      <c r="Q154" s="128">
        <v>14133.596917961801</v>
      </c>
      <c r="R154" s="129">
        <v>10274.755532342237</v>
      </c>
      <c r="S154" s="127">
        <v>261648.21304319979</v>
      </c>
      <c r="T154" s="128">
        <v>43462.38466860597</v>
      </c>
      <c r="U154" s="129">
        <v>32945.576292080914</v>
      </c>
      <c r="V154" s="127">
        <v>75374.59212239999</v>
      </c>
      <c r="W154" s="128">
        <v>11545.706311117023</v>
      </c>
      <c r="X154" s="129">
        <v>8313.6069681611534</v>
      </c>
      <c r="Y154" s="127">
        <v>39768.06014880001</v>
      </c>
      <c r="Z154" s="128">
        <v>5284.7775131740273</v>
      </c>
      <c r="AA154" s="129">
        <v>3553.6920335608797</v>
      </c>
      <c r="AB154" s="127">
        <v>18038.501505599994</v>
      </c>
      <c r="AC154" s="128">
        <v>2397.1364650791816</v>
      </c>
      <c r="AD154" s="129">
        <v>1642.7232486965272</v>
      </c>
      <c r="AE154" s="127">
        <v>35759.079732000027</v>
      </c>
      <c r="AF154" s="128">
        <v>4752.0241055854804</v>
      </c>
      <c r="AG154" s="129">
        <v>2987.8847052850074</v>
      </c>
      <c r="AH154" s="127">
        <v>18186.313531199983</v>
      </c>
      <c r="AI154" s="128">
        <v>2416.7792051611682</v>
      </c>
      <c r="AJ154" s="129">
        <v>1545.5788992803289</v>
      </c>
      <c r="AK154" s="127">
        <v>21525.036912000003</v>
      </c>
      <c r="AL154" s="128">
        <v>2860.4621552356793</v>
      </c>
      <c r="AM154" s="129">
        <v>1793.4945587375048</v>
      </c>
      <c r="AN154" s="144">
        <v>62023.271239200054</v>
      </c>
      <c r="AO154" s="143">
        <v>8242.272514977285</v>
      </c>
      <c r="AP154" s="129">
        <v>5330.2979468027952</v>
      </c>
      <c r="AQ154" s="144">
        <v>149763.4909</v>
      </c>
      <c r="AR154" s="143">
        <v>19902.070299999999</v>
      </c>
      <c r="AS154" s="129">
        <v>12936.74461</v>
      </c>
      <c r="AT154" s="144">
        <v>164499.05098320008</v>
      </c>
      <c r="AU154" s="143">
        <v>21860.278885157437</v>
      </c>
      <c r="AV154" s="129">
        <v>15381.321932061934</v>
      </c>
    </row>
    <row r="155" spans="1:48" x14ac:dyDescent="0.25">
      <c r="A155" s="7">
        <v>142</v>
      </c>
      <c r="B155" s="136" t="s">
        <v>83</v>
      </c>
      <c r="C155" s="125">
        <v>127</v>
      </c>
      <c r="D155" s="84">
        <v>0.22500000000000001</v>
      </c>
      <c r="E155" s="84" t="s">
        <v>249</v>
      </c>
      <c r="F155" s="69">
        <v>36553</v>
      </c>
      <c r="G155" s="69">
        <v>39508</v>
      </c>
      <c r="H155" s="86" t="s">
        <v>346</v>
      </c>
      <c r="I155" s="65">
        <f t="shared" si="44"/>
        <v>220084.91921840009</v>
      </c>
      <c r="J155" s="17">
        <f t="shared" si="45"/>
        <v>13058.258850359023</v>
      </c>
      <c r="K155" s="18">
        <f t="shared" si="47"/>
        <v>5.9332819789441049E-2</v>
      </c>
      <c r="L155" s="19">
        <f t="shared" si="46"/>
        <v>3213.1146571440149</v>
      </c>
      <c r="M155" s="127">
        <v>37141.94391840008</v>
      </c>
      <c r="N155" s="128">
        <v>5343.2400521010213</v>
      </c>
      <c r="O155" s="129">
        <v>3224.7163563459135</v>
      </c>
      <c r="P155" s="127">
        <v>71602.035300000032</v>
      </c>
      <c r="Q155" s="128">
        <v>10300.668798257999</v>
      </c>
      <c r="R155" s="129">
        <v>7039.5783007980999</v>
      </c>
      <c r="S155" s="127">
        <v>99744.76</v>
      </c>
      <c r="T155" s="128">
        <v>14349.28</v>
      </c>
      <c r="U155" s="129">
        <v>10341.549999999999</v>
      </c>
      <c r="V155" s="127">
        <v>11596.18</v>
      </c>
      <c r="W155" s="128">
        <v>1668.23</v>
      </c>
      <c r="X155" s="129">
        <v>1210.43</v>
      </c>
      <c r="Y155" s="127">
        <v>0</v>
      </c>
      <c r="Z155" s="128">
        <v>0</v>
      </c>
      <c r="AA155" s="129">
        <v>0</v>
      </c>
      <c r="AB155" s="127">
        <v>0</v>
      </c>
      <c r="AC155" s="128">
        <v>0</v>
      </c>
      <c r="AD155" s="129">
        <v>0</v>
      </c>
      <c r="AE155" s="127">
        <v>0</v>
      </c>
      <c r="AF155" s="128">
        <v>0</v>
      </c>
      <c r="AG155" s="129">
        <v>0</v>
      </c>
      <c r="AH155" s="127">
        <v>0</v>
      </c>
      <c r="AI155" s="128">
        <v>0</v>
      </c>
      <c r="AJ155" s="129">
        <v>0</v>
      </c>
      <c r="AK155" s="127">
        <v>0</v>
      </c>
      <c r="AL155" s="128">
        <v>-18603.16</v>
      </c>
      <c r="AM155" s="128">
        <v>-18603.16</v>
      </c>
      <c r="AN155" s="127">
        <v>0</v>
      </c>
      <c r="AO155" s="128">
        <v>0</v>
      </c>
      <c r="AP155" s="129">
        <v>0</v>
      </c>
      <c r="AQ155" s="127">
        <v>0</v>
      </c>
      <c r="AR155" s="128">
        <v>0</v>
      </c>
      <c r="AS155" s="129">
        <v>0</v>
      </c>
      <c r="AT155" s="127">
        <v>0</v>
      </c>
      <c r="AU155" s="128">
        <v>0</v>
      </c>
      <c r="AV155" s="129">
        <v>0</v>
      </c>
    </row>
    <row r="156" spans="1:48" x14ac:dyDescent="0.25">
      <c r="A156" s="7">
        <v>143</v>
      </c>
      <c r="B156" s="136" t="s">
        <v>84</v>
      </c>
      <c r="C156" s="125">
        <v>131</v>
      </c>
      <c r="D156" s="84">
        <v>0.02</v>
      </c>
      <c r="E156" s="84" t="s">
        <v>249</v>
      </c>
      <c r="F156" s="69">
        <v>37196</v>
      </c>
      <c r="G156" s="69">
        <v>39539</v>
      </c>
      <c r="H156" s="86" t="s">
        <v>347</v>
      </c>
      <c r="I156" s="65">
        <f t="shared" si="44"/>
        <v>37839.473400000003</v>
      </c>
      <c r="J156" s="17">
        <f t="shared" si="45"/>
        <v>5968.4201393829953</v>
      </c>
      <c r="K156" s="18">
        <f t="shared" si="47"/>
        <v>0.15773000000002629</v>
      </c>
      <c r="L156" s="19">
        <f t="shared" si="46"/>
        <v>4324.1324019889998</v>
      </c>
      <c r="M156" s="127">
        <v>765.70289999999989</v>
      </c>
      <c r="N156" s="128">
        <v>120.77431841700002</v>
      </c>
      <c r="O156" s="129">
        <v>75.042324377999989</v>
      </c>
      <c r="P156" s="127">
        <v>4326.7871999999998</v>
      </c>
      <c r="Q156" s="128">
        <v>682.46414505599887</v>
      </c>
      <c r="R156" s="129">
        <v>486.25307874599997</v>
      </c>
      <c r="S156" s="127">
        <v>9361.7394000000004</v>
      </c>
      <c r="T156" s="128">
        <v>1476.6271555619983</v>
      </c>
      <c r="U156" s="129">
        <v>1102.9803723420005</v>
      </c>
      <c r="V156" s="127">
        <v>3407.8722000000021</v>
      </c>
      <c r="W156" s="128">
        <v>537.52368210600014</v>
      </c>
      <c r="X156" s="129">
        <v>392.58572983500011</v>
      </c>
      <c r="Y156" s="127">
        <v>1012.0217999999999</v>
      </c>
      <c r="Z156" s="128">
        <v>159.62619851400004</v>
      </c>
      <c r="AA156" s="129">
        <v>105.90053249100001</v>
      </c>
      <c r="AB156" s="127">
        <v>506.58119999999985</v>
      </c>
      <c r="AC156" s="128">
        <v>79.903052675999973</v>
      </c>
      <c r="AD156" s="129">
        <v>54.737969847000002</v>
      </c>
      <c r="AE156" s="127">
        <v>1643.2656000000002</v>
      </c>
      <c r="AF156" s="128">
        <v>259.19228308799995</v>
      </c>
      <c r="AG156" s="129">
        <v>178.47097609199992</v>
      </c>
      <c r="AH156" s="127">
        <v>30.436499999999999</v>
      </c>
      <c r="AI156" s="128">
        <v>4.8007491449999993</v>
      </c>
      <c r="AJ156" s="129">
        <v>3.9365764859999999</v>
      </c>
      <c r="AK156" s="127">
        <v>550.85280000000012</v>
      </c>
      <c r="AL156" s="128">
        <v>86.886012143999977</v>
      </c>
      <c r="AM156" s="129">
        <v>59.629094031000001</v>
      </c>
      <c r="AN156" s="144">
        <v>1838.9804999999994</v>
      </c>
      <c r="AO156" s="143">
        <v>290.06239426499991</v>
      </c>
      <c r="AP156" s="129">
        <v>201.9036623099999</v>
      </c>
      <c r="AQ156" s="144">
        <v>5992.0862999999999</v>
      </c>
      <c r="AR156" s="143">
        <v>945.13177210000003</v>
      </c>
      <c r="AS156" s="129">
        <v>663.91178449999995</v>
      </c>
      <c r="AT156" s="144">
        <v>8403.1470000000008</v>
      </c>
      <c r="AU156" s="143">
        <v>1325.4283763099991</v>
      </c>
      <c r="AV156" s="129">
        <v>998.78030093099949</v>
      </c>
    </row>
    <row r="157" spans="1:48" x14ac:dyDescent="0.25">
      <c r="A157" s="7">
        <v>144</v>
      </c>
      <c r="B157" s="136" t="s">
        <v>85</v>
      </c>
      <c r="C157" s="125">
        <v>130</v>
      </c>
      <c r="D157" s="84">
        <v>0.03</v>
      </c>
      <c r="E157" s="84" t="s">
        <v>249</v>
      </c>
      <c r="F157" s="69">
        <v>36860</v>
      </c>
      <c r="G157" s="69">
        <v>39539</v>
      </c>
      <c r="H157" s="86" t="s">
        <v>348</v>
      </c>
      <c r="I157" s="65">
        <f t="shared" si="44"/>
        <v>41515.17300000001</v>
      </c>
      <c r="J157" s="17">
        <f t="shared" si="45"/>
        <v>6548.1882372749988</v>
      </c>
      <c r="K157" s="18">
        <f t="shared" si="47"/>
        <v>0.15772999999963863</v>
      </c>
      <c r="L157" s="19">
        <f t="shared" si="46"/>
        <v>4712.0848485459974</v>
      </c>
      <c r="M157" s="127">
        <v>1820.8515000000007</v>
      </c>
      <c r="N157" s="128">
        <v>287.20290709500006</v>
      </c>
      <c r="O157" s="129">
        <v>186.03029379599997</v>
      </c>
      <c r="P157" s="127">
        <v>3989.7668999999992</v>
      </c>
      <c r="Q157" s="128">
        <v>629.30593313700069</v>
      </c>
      <c r="R157" s="129">
        <v>448.63388919899955</v>
      </c>
      <c r="S157" s="127">
        <v>6846.7982999999922</v>
      </c>
      <c r="T157" s="128">
        <v>1079.9454958589993</v>
      </c>
      <c r="U157" s="129">
        <v>804.88126853099925</v>
      </c>
      <c r="V157" s="127">
        <v>3568.2317999999991</v>
      </c>
      <c r="W157" s="128">
        <v>562.81720181399987</v>
      </c>
      <c r="X157" s="129">
        <v>409.75188653999982</v>
      </c>
      <c r="Y157" s="127">
        <v>2281.7898000000009</v>
      </c>
      <c r="Z157" s="128">
        <v>359.90670515399989</v>
      </c>
      <c r="AA157" s="129">
        <v>265.02729612299987</v>
      </c>
      <c r="AB157" s="127">
        <v>1512.612000000001</v>
      </c>
      <c r="AC157" s="128">
        <v>238.58429076000007</v>
      </c>
      <c r="AD157" s="129">
        <v>171.11732072400011</v>
      </c>
      <c r="AE157" s="127">
        <v>2908.1880000000019</v>
      </c>
      <c r="AF157" s="128">
        <v>458.70849323999988</v>
      </c>
      <c r="AG157" s="129">
        <v>318.58610192999981</v>
      </c>
      <c r="AH157" s="127">
        <v>1695.4634999999998</v>
      </c>
      <c r="AI157" s="128">
        <v>267.42545785499993</v>
      </c>
      <c r="AJ157" s="129">
        <v>183.58104706199981</v>
      </c>
      <c r="AK157" s="127">
        <v>2132.1501000000007</v>
      </c>
      <c r="AL157" s="128">
        <v>336.30403527299984</v>
      </c>
      <c r="AM157" s="129">
        <v>233.55037087499991</v>
      </c>
      <c r="AN157" s="144">
        <v>4347.9402000000055</v>
      </c>
      <c r="AO157" s="143">
        <v>685.80060774599951</v>
      </c>
      <c r="AP157" s="129">
        <v>481.88842363799944</v>
      </c>
      <c r="AQ157" s="144">
        <v>4900.9754999999996</v>
      </c>
      <c r="AR157" s="143">
        <v>773.03086559999997</v>
      </c>
      <c r="AS157" s="129">
        <v>550.68518349999999</v>
      </c>
      <c r="AT157" s="144">
        <v>5510.4054000000087</v>
      </c>
      <c r="AU157" s="143">
        <v>869.15624374200092</v>
      </c>
      <c r="AV157" s="129">
        <v>658.35176662799995</v>
      </c>
    </row>
    <row r="158" spans="1:48" x14ac:dyDescent="0.25">
      <c r="A158" s="7">
        <v>145</v>
      </c>
      <c r="B158" s="136" t="s">
        <v>687</v>
      </c>
      <c r="C158" s="125">
        <v>352</v>
      </c>
      <c r="D158" s="84">
        <v>9.1999999999999998E-2</v>
      </c>
      <c r="E158" s="84" t="s">
        <v>249</v>
      </c>
      <c r="F158" s="69">
        <v>35727</v>
      </c>
      <c r="G158" s="69">
        <v>39387</v>
      </c>
      <c r="H158" s="86" t="s">
        <v>349</v>
      </c>
      <c r="I158" s="65">
        <f t="shared" si="44"/>
        <v>171092.44280000002</v>
      </c>
      <c r="J158" s="17">
        <f t="shared" si="45"/>
        <v>26789.654693215998</v>
      </c>
      <c r="K158" s="18">
        <f t="shared" si="47"/>
        <v>0.15657999999761529</v>
      </c>
      <c r="L158" s="19">
        <f t="shared" si="46"/>
        <v>19064.380165939994</v>
      </c>
      <c r="M158" s="127">
        <v>20965.748800000012</v>
      </c>
      <c r="N158" s="128">
        <v>3282.8169471040005</v>
      </c>
      <c r="O158" s="129">
        <v>2114.9542065360015</v>
      </c>
      <c r="P158" s="127">
        <v>30313.85200000001</v>
      </c>
      <c r="Q158" s="128">
        <v>4746.542946159997</v>
      </c>
      <c r="R158" s="129">
        <v>3352.4026743240015</v>
      </c>
      <c r="S158" s="127">
        <v>36908.980399999971</v>
      </c>
      <c r="T158" s="128">
        <v>5779.2081510319995</v>
      </c>
      <c r="U158" s="129">
        <v>4296.7973083199986</v>
      </c>
      <c r="V158" s="127">
        <v>6163.9712000000018</v>
      </c>
      <c r="W158" s="128">
        <v>965.1546104959998</v>
      </c>
      <c r="X158" s="129">
        <v>691.31831023199948</v>
      </c>
      <c r="Y158" s="127">
        <v>2383.9028000000003</v>
      </c>
      <c r="Z158" s="128">
        <v>373.27150042400001</v>
      </c>
      <c r="AA158" s="129">
        <v>245.96944978400001</v>
      </c>
      <c r="AB158" s="127">
        <v>422.49799999999999</v>
      </c>
      <c r="AC158" s="128">
        <v>66.154736839999998</v>
      </c>
      <c r="AD158" s="129">
        <v>34.334380095999997</v>
      </c>
      <c r="AE158" s="127">
        <v>1537.4372000000001</v>
      </c>
      <c r="AF158" s="128">
        <v>240.73191677599999</v>
      </c>
      <c r="AG158" s="129">
        <v>164.43085426399998</v>
      </c>
      <c r="AH158" s="127">
        <v>584.82759999999996</v>
      </c>
      <c r="AI158" s="128">
        <v>91.572305607999994</v>
      </c>
      <c r="AJ158" s="129">
        <v>63.699392107999991</v>
      </c>
      <c r="AK158" s="127">
        <v>1155.3795999999998</v>
      </c>
      <c r="AL158" s="128">
        <v>180.90933776799997</v>
      </c>
      <c r="AM158" s="129">
        <v>111.03501586399999</v>
      </c>
      <c r="AN158" s="144">
        <v>11525.2816</v>
      </c>
      <c r="AO158" s="143">
        <v>1804.6285929279993</v>
      </c>
      <c r="AP158" s="129">
        <v>1251.7561300479995</v>
      </c>
      <c r="AQ158" s="144">
        <v>27421.0376</v>
      </c>
      <c r="AR158" s="143">
        <v>4293.5860670000002</v>
      </c>
      <c r="AS158" s="129">
        <v>3023.7884429999999</v>
      </c>
      <c r="AT158" s="144">
        <v>31709.526000000013</v>
      </c>
      <c r="AU158" s="143">
        <v>4965.0775810799996</v>
      </c>
      <c r="AV158" s="129">
        <v>3713.8940013639999</v>
      </c>
    </row>
    <row r="159" spans="1:48" x14ac:dyDescent="0.25">
      <c r="A159" s="7">
        <v>146</v>
      </c>
      <c r="B159" s="136" t="s">
        <v>688</v>
      </c>
      <c r="C159" s="125">
        <v>353</v>
      </c>
      <c r="D159" s="84">
        <v>0.2</v>
      </c>
      <c r="E159" s="84" t="s">
        <v>249</v>
      </c>
      <c r="F159" s="69">
        <v>35810</v>
      </c>
      <c r="G159" s="69">
        <v>39387</v>
      </c>
      <c r="H159" s="86" t="s">
        <v>349</v>
      </c>
      <c r="I159" s="65">
        <f t="shared" si="44"/>
        <v>186768.22560000009</v>
      </c>
      <c r="J159" s="17">
        <f t="shared" si="45"/>
        <v>28554.994011984007</v>
      </c>
      <c r="K159" s="18">
        <f t="shared" si="47"/>
        <v>0.15288999999999997</v>
      </c>
      <c r="L159" s="19">
        <f t="shared" si="46"/>
        <v>19872.23309935199</v>
      </c>
      <c r="M159" s="127">
        <v>36788.749599999981</v>
      </c>
      <c r="N159" s="128">
        <v>5624.6319263439937</v>
      </c>
      <c r="O159" s="129">
        <v>3539.5063763919998</v>
      </c>
      <c r="P159" s="127">
        <v>66788.111999999965</v>
      </c>
      <c r="Q159" s="128">
        <v>10211.234443680025</v>
      </c>
      <c r="R159" s="129">
        <v>7124.4418066079988</v>
      </c>
      <c r="S159" s="127">
        <v>64172.944800000114</v>
      </c>
      <c r="T159" s="128">
        <v>9811.4015304719869</v>
      </c>
      <c r="U159" s="129">
        <v>7209.7418359439971</v>
      </c>
      <c r="V159" s="127">
        <v>9687.4184000000259</v>
      </c>
      <c r="W159" s="128">
        <v>1481.1093991760038</v>
      </c>
      <c r="X159" s="129">
        <v>1057.6228540799993</v>
      </c>
      <c r="Y159" s="127">
        <v>4117.04720000001</v>
      </c>
      <c r="Z159" s="128">
        <v>629.45534640799849</v>
      </c>
      <c r="AA159" s="129">
        <v>437.23621363999933</v>
      </c>
      <c r="AB159" s="127">
        <v>884.59119999999962</v>
      </c>
      <c r="AC159" s="128">
        <v>135.24514856799982</v>
      </c>
      <c r="AD159" s="129">
        <v>88.480599967999993</v>
      </c>
      <c r="AE159" s="127">
        <v>3133.9784000000136</v>
      </c>
      <c r="AF159" s="128">
        <v>479.15395757599902</v>
      </c>
      <c r="AG159" s="129">
        <v>304.88619127999993</v>
      </c>
      <c r="AH159" s="127">
        <v>1158.9831999999865</v>
      </c>
      <c r="AI159" s="128">
        <v>177.19694144800062</v>
      </c>
      <c r="AJ159" s="129">
        <v>106.4024723279999</v>
      </c>
      <c r="AK159" s="127">
        <v>8.1960000000000299</v>
      </c>
      <c r="AL159" s="128">
        <v>1.2530864399999966</v>
      </c>
      <c r="AM159" s="129">
        <v>0.84706663200000021</v>
      </c>
      <c r="AN159" s="144">
        <v>9.5216000000000562</v>
      </c>
      <c r="AO159" s="143">
        <v>1.4557574239999946</v>
      </c>
      <c r="AP159" s="129">
        <v>1.0012850560000002</v>
      </c>
      <c r="AQ159" s="144">
        <v>9.1712000000000007</v>
      </c>
      <c r="AR159" s="143">
        <v>1.4021847679999999</v>
      </c>
      <c r="AS159" s="129">
        <v>0.98536726399999996</v>
      </c>
      <c r="AT159" s="144">
        <v>9.5120000000000839</v>
      </c>
      <c r="AU159" s="143">
        <v>1.4542896799999943</v>
      </c>
      <c r="AV159" s="129">
        <v>1.081030160000001</v>
      </c>
    </row>
    <row r="160" spans="1:48" x14ac:dyDescent="0.25">
      <c r="A160" s="7">
        <v>147</v>
      </c>
      <c r="B160" s="136" t="s">
        <v>86</v>
      </c>
      <c r="C160" s="125">
        <v>133</v>
      </c>
      <c r="D160" s="84">
        <v>0.6</v>
      </c>
      <c r="E160" s="84" t="s">
        <v>249</v>
      </c>
      <c r="F160" s="69">
        <v>37589</v>
      </c>
      <c r="G160" s="69">
        <v>39508</v>
      </c>
      <c r="H160" s="86" t="s">
        <v>472</v>
      </c>
      <c r="I160" s="65">
        <f t="shared" si="44"/>
        <v>1127106.1464954</v>
      </c>
      <c r="J160" s="17">
        <f t="shared" si="45"/>
        <v>155698.44307513456</v>
      </c>
      <c r="K160" s="18">
        <f t="shared" si="47"/>
        <v>0.13813999999845622</v>
      </c>
      <c r="L160" s="19">
        <f t="shared" si="46"/>
        <v>105712.37234388453</v>
      </c>
      <c r="M160" s="127">
        <v>93111.643575599999</v>
      </c>
      <c r="N160" s="128">
        <v>12862.442443533373</v>
      </c>
      <c r="O160" s="129">
        <v>7551.6522066518992</v>
      </c>
      <c r="P160" s="127">
        <v>164624.41097760003</v>
      </c>
      <c r="Q160" s="128">
        <v>22741.21613244565</v>
      </c>
      <c r="R160" s="129">
        <v>15081.299752525203</v>
      </c>
      <c r="S160" s="127">
        <v>236551.00043999995</v>
      </c>
      <c r="T160" s="128">
        <v>32677.155200781624</v>
      </c>
      <c r="U160" s="129">
        <v>23196.933442033907</v>
      </c>
      <c r="V160" s="127">
        <v>118851.64696379994</v>
      </c>
      <c r="W160" s="128">
        <v>16418.166511579329</v>
      </c>
      <c r="X160" s="129">
        <v>11319.13017838714</v>
      </c>
      <c r="Y160" s="127">
        <v>51524.220229199986</v>
      </c>
      <c r="Z160" s="128">
        <v>7117.5557824616799</v>
      </c>
      <c r="AA160" s="129">
        <v>4888.9965786894891</v>
      </c>
      <c r="AB160" s="127">
        <v>28228.146453599995</v>
      </c>
      <c r="AC160" s="128">
        <v>3899.4361511003044</v>
      </c>
      <c r="AD160" s="129">
        <v>2575.6684414461533</v>
      </c>
      <c r="AE160" s="127">
        <v>17491.776517800005</v>
      </c>
      <c r="AF160" s="128">
        <v>2416.3140081688907</v>
      </c>
      <c r="AG160" s="129">
        <v>1504.7457723582586</v>
      </c>
      <c r="AH160" s="127">
        <v>16866.178141800006</v>
      </c>
      <c r="AI160" s="128">
        <v>2329.8938485082522</v>
      </c>
      <c r="AJ160" s="129">
        <v>1439.44239776982</v>
      </c>
      <c r="AK160" s="127">
        <v>17371.427923200001</v>
      </c>
      <c r="AL160" s="128">
        <v>2399.6890533108503</v>
      </c>
      <c r="AM160" s="129">
        <v>1601.4111287059131</v>
      </c>
      <c r="AN160" s="144">
        <v>49414.541022600002</v>
      </c>
      <c r="AO160" s="143">
        <v>6826.1246968619589</v>
      </c>
      <c r="AP160" s="129">
        <v>4451.850893613595</v>
      </c>
      <c r="AQ160" s="144">
        <v>138498.74100000001</v>
      </c>
      <c r="AR160" s="143">
        <v>19132.216079999998</v>
      </c>
      <c r="AS160" s="129">
        <v>12766.167820000001</v>
      </c>
      <c r="AT160" s="144">
        <v>194572.4132501999</v>
      </c>
      <c r="AU160" s="143">
        <v>26878.233166382652</v>
      </c>
      <c r="AV160" s="129">
        <v>19335.073731703142</v>
      </c>
    </row>
    <row r="161" spans="1:48" x14ac:dyDescent="0.25">
      <c r="A161" s="7">
        <v>148</v>
      </c>
      <c r="B161" s="136" t="s">
        <v>87</v>
      </c>
      <c r="C161" s="125">
        <v>134</v>
      </c>
      <c r="D161" s="84">
        <v>0.2</v>
      </c>
      <c r="E161" s="84" t="s">
        <v>249</v>
      </c>
      <c r="F161" s="69">
        <v>37099</v>
      </c>
      <c r="G161" s="69">
        <v>39479</v>
      </c>
      <c r="H161" s="86" t="s">
        <v>350</v>
      </c>
      <c r="I161" s="65">
        <f t="shared" si="44"/>
        <v>476677.22399999981</v>
      </c>
      <c r="J161" s="17">
        <f t="shared" si="45"/>
        <v>72879.180772800013</v>
      </c>
      <c r="K161" s="18">
        <f t="shared" si="47"/>
        <v>0.15288999999043387</v>
      </c>
      <c r="L161" s="19">
        <f t="shared" si="46"/>
        <v>51923.664714720013</v>
      </c>
      <c r="M161" s="127">
        <v>31829.736000000001</v>
      </c>
      <c r="N161" s="128">
        <v>4866.448337039993</v>
      </c>
      <c r="O161" s="129">
        <v>3073.2253401599992</v>
      </c>
      <c r="P161" s="127">
        <v>71216.776000000027</v>
      </c>
      <c r="Q161" s="128">
        <v>10888.332882639999</v>
      </c>
      <c r="R161" s="129">
        <v>7637.8550453599919</v>
      </c>
      <c r="S161" s="127">
        <v>118349.67199999993</v>
      </c>
      <c r="T161" s="128">
        <v>18094.481352080013</v>
      </c>
      <c r="U161" s="129">
        <v>13348.475718160007</v>
      </c>
      <c r="V161" s="127">
        <v>43021.648000000016</v>
      </c>
      <c r="W161" s="128">
        <v>6577.5797627199981</v>
      </c>
      <c r="X161" s="129">
        <v>4739.8880721599999</v>
      </c>
      <c r="Y161" s="127">
        <v>18293.832000000009</v>
      </c>
      <c r="Z161" s="128">
        <v>2796.9439744799993</v>
      </c>
      <c r="AA161" s="129">
        <v>1974.6529959199993</v>
      </c>
      <c r="AB161" s="127">
        <v>10619.871999999983</v>
      </c>
      <c r="AC161" s="128">
        <v>1623.6722300799984</v>
      </c>
      <c r="AD161" s="129">
        <v>1152.9016960800013</v>
      </c>
      <c r="AE161" s="127">
        <v>8020.8880000000063</v>
      </c>
      <c r="AF161" s="128">
        <v>1226.3135663199998</v>
      </c>
      <c r="AG161" s="129">
        <v>828.82699072000059</v>
      </c>
      <c r="AH161" s="127">
        <v>10763.127999999992</v>
      </c>
      <c r="AI161" s="128">
        <v>1645.5746399199995</v>
      </c>
      <c r="AJ161" s="129">
        <v>1119.9708393600004</v>
      </c>
      <c r="AK161" s="127">
        <v>7939.9280000000008</v>
      </c>
      <c r="AL161" s="128">
        <v>1213.9355919199993</v>
      </c>
      <c r="AM161" s="129">
        <v>821.40346407999971</v>
      </c>
      <c r="AN161" s="144">
        <v>18870.439999999981</v>
      </c>
      <c r="AO161" s="143">
        <v>2885.1015716000024</v>
      </c>
      <c r="AP161" s="129">
        <v>1995.9992700400012</v>
      </c>
      <c r="AQ161" s="144">
        <v>67207.703999999998</v>
      </c>
      <c r="AR161" s="143">
        <v>10275.38586</v>
      </c>
      <c r="AS161" s="129">
        <v>7200.3156390000004</v>
      </c>
      <c r="AT161" s="144">
        <v>70543.599999999962</v>
      </c>
      <c r="AU161" s="143">
        <v>10785.411004000003</v>
      </c>
      <c r="AV161" s="129">
        <v>8030.1496436800053</v>
      </c>
    </row>
    <row r="162" spans="1:48" x14ac:dyDescent="0.25">
      <c r="A162" s="7">
        <v>149</v>
      </c>
      <c r="B162" s="136" t="s">
        <v>88</v>
      </c>
      <c r="C162" s="125">
        <v>135</v>
      </c>
      <c r="D162" s="84">
        <v>0.39600000000000002</v>
      </c>
      <c r="E162" s="84" t="s">
        <v>249</v>
      </c>
      <c r="F162" s="69">
        <v>37244</v>
      </c>
      <c r="G162" s="69">
        <v>39448</v>
      </c>
      <c r="H162" s="86" t="s">
        <v>351</v>
      </c>
      <c r="I162" s="65">
        <f t="shared" si="44"/>
        <v>298624.75999999989</v>
      </c>
      <c r="J162" s="17">
        <f t="shared" si="45"/>
        <v>42960.157973664005</v>
      </c>
      <c r="K162" s="18">
        <f t="shared" si="47"/>
        <v>0.14386000000021437</v>
      </c>
      <c r="L162" s="19">
        <f t="shared" si="46"/>
        <v>29891.910539648004</v>
      </c>
      <c r="M162" s="127">
        <v>24485.791999999998</v>
      </c>
      <c r="N162" s="128">
        <v>3522.5260371199997</v>
      </c>
      <c r="O162" s="129">
        <v>2129.9749350239995</v>
      </c>
      <c r="P162" s="127">
        <v>77371.119999999952</v>
      </c>
      <c r="Q162" s="128">
        <v>11130.609323199989</v>
      </c>
      <c r="R162" s="129">
        <v>7614.4108410399931</v>
      </c>
      <c r="S162" s="127">
        <v>88510.463999999964</v>
      </c>
      <c r="T162" s="128">
        <v>12733.115351040007</v>
      </c>
      <c r="U162" s="129">
        <v>9150.1516609440005</v>
      </c>
      <c r="V162" s="127">
        <v>15063.207999999993</v>
      </c>
      <c r="W162" s="128">
        <v>2166.9931028800006</v>
      </c>
      <c r="X162" s="129">
        <v>1520.7357399200005</v>
      </c>
      <c r="Y162" s="127">
        <v>3167.175999999999</v>
      </c>
      <c r="Z162" s="128">
        <v>455.62993936000009</v>
      </c>
      <c r="AA162" s="129">
        <v>328.62628395199988</v>
      </c>
      <c r="AB162" s="127">
        <v>1356.7600000000002</v>
      </c>
      <c r="AC162" s="128">
        <v>195.18349360000002</v>
      </c>
      <c r="AD162" s="129">
        <v>102.45636302399998</v>
      </c>
      <c r="AE162" s="127">
        <v>0</v>
      </c>
      <c r="AF162" s="128">
        <v>0</v>
      </c>
      <c r="AG162" s="129">
        <v>0</v>
      </c>
      <c r="AH162" s="127">
        <v>0</v>
      </c>
      <c r="AI162" s="128">
        <v>0</v>
      </c>
      <c r="AJ162" s="129">
        <v>0</v>
      </c>
      <c r="AK162" s="127">
        <v>0</v>
      </c>
      <c r="AL162" s="128">
        <v>0</v>
      </c>
      <c r="AM162" s="129">
        <v>0</v>
      </c>
      <c r="AN162" s="144">
        <v>2999.4511999999995</v>
      </c>
      <c r="AO162" s="143">
        <v>431.50104963199993</v>
      </c>
      <c r="AP162" s="129">
        <v>294.19402462399995</v>
      </c>
      <c r="AQ162" s="144">
        <v>28773.617600000001</v>
      </c>
      <c r="AR162" s="143">
        <v>4139.3726280000001</v>
      </c>
      <c r="AS162" s="129">
        <v>2792.2093599999998</v>
      </c>
      <c r="AT162" s="144">
        <v>56897.171199999946</v>
      </c>
      <c r="AU162" s="143">
        <v>8185.2270488320064</v>
      </c>
      <c r="AV162" s="129">
        <v>5959.151331120006</v>
      </c>
    </row>
    <row r="163" spans="1:48" x14ac:dyDescent="0.25">
      <c r="A163" s="7">
        <v>150</v>
      </c>
      <c r="B163" s="136" t="s">
        <v>89</v>
      </c>
      <c r="C163" s="125">
        <v>136</v>
      </c>
      <c r="D163" s="84">
        <v>7.4999999999999997E-2</v>
      </c>
      <c r="E163" s="84" t="s">
        <v>249</v>
      </c>
      <c r="F163" s="69">
        <v>36985</v>
      </c>
      <c r="G163" s="69">
        <v>39569</v>
      </c>
      <c r="H163" s="86" t="s">
        <v>352</v>
      </c>
      <c r="I163" s="65">
        <f t="shared" si="44"/>
        <v>151829.92500000005</v>
      </c>
      <c r="J163" s="17">
        <f t="shared" si="45"/>
        <v>23773.529656999999</v>
      </c>
      <c r="K163" s="18">
        <f t="shared" si="47"/>
        <v>0.15658000000329311</v>
      </c>
      <c r="L163" s="19">
        <f t="shared" si="46"/>
        <v>16728.2421885</v>
      </c>
      <c r="M163" s="127">
        <v>29220.400000000031</v>
      </c>
      <c r="N163" s="128">
        <v>4575.330232000003</v>
      </c>
      <c r="O163" s="129">
        <v>2939.3558432499981</v>
      </c>
      <c r="P163" s="127">
        <v>29427.150000000009</v>
      </c>
      <c r="Q163" s="128">
        <v>4607.7031469999947</v>
      </c>
      <c r="R163" s="129">
        <v>3231.5870455000027</v>
      </c>
      <c r="S163" s="127">
        <v>16979.94999999999</v>
      </c>
      <c r="T163" s="128">
        <v>2658.7205709999998</v>
      </c>
      <c r="U163" s="129">
        <v>1932.7484474999987</v>
      </c>
      <c r="V163" s="127">
        <v>5735.1250000000036</v>
      </c>
      <c r="W163" s="128">
        <v>898.00587250000081</v>
      </c>
      <c r="X163" s="129">
        <v>653.16241375000016</v>
      </c>
      <c r="Y163" s="127">
        <v>48.300000000000004</v>
      </c>
      <c r="Z163" s="128">
        <v>7.5628140000000013</v>
      </c>
      <c r="AA163" s="129">
        <v>6.7193475000000014</v>
      </c>
      <c r="AB163" s="127">
        <v>0</v>
      </c>
      <c r="AC163" s="128">
        <v>0</v>
      </c>
      <c r="AD163" s="129">
        <v>0</v>
      </c>
      <c r="AE163" s="127">
        <v>0</v>
      </c>
      <c r="AF163" s="128">
        <v>0</v>
      </c>
      <c r="AG163" s="129">
        <v>0</v>
      </c>
      <c r="AH163" s="127">
        <v>0</v>
      </c>
      <c r="AI163" s="128">
        <v>0</v>
      </c>
      <c r="AJ163" s="129">
        <v>0</v>
      </c>
      <c r="AK163" s="127">
        <v>0</v>
      </c>
      <c r="AL163" s="128">
        <v>0</v>
      </c>
      <c r="AM163" s="129">
        <v>0</v>
      </c>
      <c r="AN163" s="144">
        <v>14881.575000000008</v>
      </c>
      <c r="AO163" s="143">
        <v>2330.1570135000002</v>
      </c>
      <c r="AP163" s="129">
        <v>1626.1744165000007</v>
      </c>
      <c r="AQ163" s="144">
        <v>32897.925000000003</v>
      </c>
      <c r="AR163" s="143">
        <v>5151.1570970000002</v>
      </c>
      <c r="AS163" s="129">
        <v>3667.633182</v>
      </c>
      <c r="AT163" s="144">
        <v>22639.499999999989</v>
      </c>
      <c r="AU163" s="143">
        <v>3544.8929100000037</v>
      </c>
      <c r="AV163" s="129">
        <v>2670.8614924999983</v>
      </c>
    </row>
    <row r="164" spans="1:48" x14ac:dyDescent="0.25">
      <c r="A164" s="7">
        <v>151</v>
      </c>
      <c r="B164" s="136" t="s">
        <v>90</v>
      </c>
      <c r="C164" s="125">
        <v>143</v>
      </c>
      <c r="D164" s="84">
        <v>0.39</v>
      </c>
      <c r="E164" s="84" t="s">
        <v>249</v>
      </c>
      <c r="F164" s="69">
        <v>36196</v>
      </c>
      <c r="G164" s="69">
        <v>39417</v>
      </c>
      <c r="H164" s="86" t="s">
        <v>353</v>
      </c>
      <c r="I164" s="65">
        <f t="shared" si="44"/>
        <v>996240.29087999975</v>
      </c>
      <c r="J164" s="17">
        <f t="shared" si="45"/>
        <v>143319.12824542081</v>
      </c>
      <c r="K164" s="18">
        <f t="shared" si="47"/>
        <v>0.14385999999942187</v>
      </c>
      <c r="L164" s="19">
        <f t="shared" si="46"/>
        <v>99773.04594550078</v>
      </c>
      <c r="M164" s="127">
        <v>30176.760960000003</v>
      </c>
      <c r="N164" s="128">
        <v>4341.2288317056255</v>
      </c>
      <c r="O164" s="129">
        <v>2658.4105962431995</v>
      </c>
      <c r="P164" s="127">
        <v>57656.535359999922</v>
      </c>
      <c r="Q164" s="128">
        <v>8294.4691768895991</v>
      </c>
      <c r="R164" s="129">
        <v>5669.3631115583921</v>
      </c>
      <c r="S164" s="127">
        <v>215629.3910400001</v>
      </c>
      <c r="T164" s="128">
        <v>31020.444195014432</v>
      </c>
      <c r="U164" s="129">
        <v>22525.224799718399</v>
      </c>
      <c r="V164" s="127">
        <v>105490.34976000004</v>
      </c>
      <c r="W164" s="128">
        <v>15175.841716473587</v>
      </c>
      <c r="X164" s="129">
        <v>10655.083359638395</v>
      </c>
      <c r="Y164" s="127">
        <v>52697.726400000021</v>
      </c>
      <c r="Z164" s="128">
        <v>7581.0949199040033</v>
      </c>
      <c r="AA164" s="129">
        <v>5230.3426504416002</v>
      </c>
      <c r="AB164" s="127">
        <v>31091.329919999993</v>
      </c>
      <c r="AC164" s="128">
        <v>4472.7987222912107</v>
      </c>
      <c r="AD164" s="129">
        <v>3049.3643710943961</v>
      </c>
      <c r="AE164" s="127">
        <v>43879.82687999995</v>
      </c>
      <c r="AF164" s="128">
        <v>6312.5518949568077</v>
      </c>
      <c r="AG164" s="129">
        <v>4133.071014067199</v>
      </c>
      <c r="AH164" s="127">
        <v>24037.624319999995</v>
      </c>
      <c r="AI164" s="128">
        <v>3458.0526346751799</v>
      </c>
      <c r="AJ164" s="129">
        <v>2276.5413258720009</v>
      </c>
      <c r="AK164" s="127">
        <v>32127.481919999984</v>
      </c>
      <c r="AL164" s="128">
        <v>4621.859549011212</v>
      </c>
      <c r="AM164" s="129">
        <v>3062.8981815359994</v>
      </c>
      <c r="AN164" s="144">
        <v>85024.251840000084</v>
      </c>
      <c r="AO164" s="143">
        <v>12231.588869702377</v>
      </c>
      <c r="AP164" s="129">
        <v>8204.6586427776037</v>
      </c>
      <c r="AQ164" s="144">
        <v>163390.6416</v>
      </c>
      <c r="AR164" s="143">
        <v>23505.377700000001</v>
      </c>
      <c r="AS164" s="129">
        <v>16034.47032</v>
      </c>
      <c r="AT164" s="144">
        <v>155038.37087999977</v>
      </c>
      <c r="AU164" s="143">
        <v>22303.820034796801</v>
      </c>
      <c r="AV164" s="129">
        <v>16273.617572553607</v>
      </c>
    </row>
    <row r="165" spans="1:48" x14ac:dyDescent="0.25">
      <c r="A165" s="7">
        <v>152</v>
      </c>
      <c r="B165" s="136" t="s">
        <v>91</v>
      </c>
      <c r="C165" s="125">
        <v>145</v>
      </c>
      <c r="D165" s="84">
        <v>7.4999999999999997E-2</v>
      </c>
      <c r="E165" s="84" t="s">
        <v>249</v>
      </c>
      <c r="F165" s="69">
        <v>37026</v>
      </c>
      <c r="G165" s="69">
        <v>39934</v>
      </c>
      <c r="H165" s="86" t="s">
        <v>354</v>
      </c>
      <c r="I165" s="65">
        <f t="shared" si="44"/>
        <v>107271.93320000006</v>
      </c>
      <c r="J165" s="17">
        <f t="shared" si="45"/>
        <v>19185.834876863999</v>
      </c>
      <c r="K165" s="18">
        <f t="shared" si="47"/>
        <v>0.17885232702102538</v>
      </c>
      <c r="L165" s="19">
        <f t="shared" si="46"/>
        <v>14595.511224668002</v>
      </c>
      <c r="M165" s="127">
        <v>3912.8019999999979</v>
      </c>
      <c r="N165" s="128">
        <v>771.44804231999922</v>
      </c>
      <c r="O165" s="129">
        <v>551.01646110799959</v>
      </c>
      <c r="P165" s="127">
        <v>19151.233200000021</v>
      </c>
      <c r="Q165" s="128">
        <v>3775.8571377119979</v>
      </c>
      <c r="R165" s="129">
        <v>2896.8734996959997</v>
      </c>
      <c r="S165" s="127">
        <v>28050.530400000021</v>
      </c>
      <c r="T165" s="128">
        <v>5530.4425736640014</v>
      </c>
      <c r="U165" s="129">
        <v>4415.3301518680009</v>
      </c>
      <c r="V165" s="127">
        <v>6932.5072000000009</v>
      </c>
      <c r="W165" s="128">
        <v>1343.8498919239996</v>
      </c>
      <c r="X165" s="129">
        <v>1046.5899481079996</v>
      </c>
      <c r="Y165" s="127">
        <v>1587.8151999999995</v>
      </c>
      <c r="Z165" s="128">
        <v>250.44609149600004</v>
      </c>
      <c r="AA165" s="129">
        <v>184.66637335599992</v>
      </c>
      <c r="AB165" s="127">
        <v>877.56959999999992</v>
      </c>
      <c r="AC165" s="128">
        <v>138.41905300800002</v>
      </c>
      <c r="AD165" s="129">
        <v>101.74794406400001</v>
      </c>
      <c r="AE165" s="127">
        <v>784.49159999999995</v>
      </c>
      <c r="AF165" s="128">
        <v>123.73786006799999</v>
      </c>
      <c r="AG165" s="129">
        <v>83.542316639999981</v>
      </c>
      <c r="AH165" s="127">
        <v>489.63600000000014</v>
      </c>
      <c r="AI165" s="128">
        <v>77.230286279999987</v>
      </c>
      <c r="AJ165" s="129">
        <v>52.031449836000007</v>
      </c>
      <c r="AK165" s="127">
        <v>360.5528000000001</v>
      </c>
      <c r="AL165" s="128">
        <v>56.869993143999977</v>
      </c>
      <c r="AM165" s="129">
        <v>39.098960040000001</v>
      </c>
      <c r="AN165" s="144">
        <v>4288.1203999999952</v>
      </c>
      <c r="AO165" s="143">
        <v>676.3652306920003</v>
      </c>
      <c r="AP165" s="129">
        <v>487.65729417999972</v>
      </c>
      <c r="AQ165" s="144">
        <v>16631.137599999998</v>
      </c>
      <c r="AR165" s="143">
        <v>2623.2293340000001</v>
      </c>
      <c r="AS165" s="129">
        <v>1860.754725</v>
      </c>
      <c r="AT165" s="144">
        <v>24205.537200000017</v>
      </c>
      <c r="AU165" s="143">
        <v>3817.9393825560014</v>
      </c>
      <c r="AV165" s="129">
        <v>2876.2021007719995</v>
      </c>
    </row>
    <row r="166" spans="1:48" x14ac:dyDescent="0.25">
      <c r="A166" s="7">
        <v>153</v>
      </c>
      <c r="B166" s="136" t="s">
        <v>492</v>
      </c>
      <c r="C166" s="125">
        <v>147</v>
      </c>
      <c r="D166" s="84">
        <v>0.19</v>
      </c>
      <c r="E166" s="84" t="s">
        <v>249</v>
      </c>
      <c r="F166" s="69">
        <v>41064</v>
      </c>
      <c r="G166" s="69">
        <v>41064</v>
      </c>
      <c r="H166" s="86" t="s">
        <v>355</v>
      </c>
      <c r="I166" s="65">
        <f t="shared" si="44"/>
        <v>84665.965200000021</v>
      </c>
      <c r="J166" s="17">
        <f t="shared" si="45"/>
        <v>16181.359269359995</v>
      </c>
      <c r="K166" s="18">
        <f t="shared" si="47"/>
        <v>0.19112000000396842</v>
      </c>
      <c r="L166" s="19">
        <f t="shared" si="46"/>
        <v>12499.973843514004</v>
      </c>
      <c r="M166" s="127">
        <v>4806.3972000000058</v>
      </c>
      <c r="N166" s="128">
        <v>918.59863286399923</v>
      </c>
      <c r="O166" s="129">
        <v>654.55637815800071</v>
      </c>
      <c r="P166" s="127">
        <v>22075.690200000023</v>
      </c>
      <c r="Q166" s="128">
        <v>4219.1059110239985</v>
      </c>
      <c r="R166" s="129">
        <v>3219.4429364340012</v>
      </c>
      <c r="S166" s="127">
        <v>20364.756600000026</v>
      </c>
      <c r="T166" s="128">
        <v>3892.1122813919983</v>
      </c>
      <c r="U166" s="129">
        <v>3078.0591436740019</v>
      </c>
      <c r="V166" s="127">
        <v>6865.5263999999943</v>
      </c>
      <c r="W166" s="128">
        <v>1312.1394055680005</v>
      </c>
      <c r="X166" s="129">
        <v>1022.9831291820004</v>
      </c>
      <c r="Y166" s="127">
        <v>2599.4741999999987</v>
      </c>
      <c r="Z166" s="128">
        <v>496.81150910399998</v>
      </c>
      <c r="AA166" s="129">
        <v>383.94828685200025</v>
      </c>
      <c r="AB166" s="127">
        <v>2380.6595999999995</v>
      </c>
      <c r="AC166" s="128">
        <v>454.99166275200002</v>
      </c>
      <c r="AD166" s="129">
        <v>349.00043239799999</v>
      </c>
      <c r="AE166" s="127">
        <v>588.9846</v>
      </c>
      <c r="AF166" s="128">
        <v>112.56673675200003</v>
      </c>
      <c r="AG166" s="129">
        <v>83.478836189999953</v>
      </c>
      <c r="AH166" s="127">
        <v>87.141600000000011</v>
      </c>
      <c r="AI166" s="128">
        <v>16.654502592</v>
      </c>
      <c r="AJ166" s="129">
        <v>10.643940294</v>
      </c>
      <c r="AK166" s="127">
        <v>0</v>
      </c>
      <c r="AL166" s="128">
        <v>0</v>
      </c>
      <c r="AM166" s="129">
        <v>0</v>
      </c>
      <c r="AN166" s="144">
        <v>1845.9030000000002</v>
      </c>
      <c r="AO166" s="143">
        <v>352.78898136000009</v>
      </c>
      <c r="AP166" s="129">
        <v>268.02296384999977</v>
      </c>
      <c r="AQ166" s="144">
        <v>8943.3371999999999</v>
      </c>
      <c r="AR166" s="143">
        <v>1709.2506060000001</v>
      </c>
      <c r="AS166" s="129">
        <v>1286.5549169999999</v>
      </c>
      <c r="AT166" s="144">
        <v>14108.094599999969</v>
      </c>
      <c r="AU166" s="143">
        <v>2696.3390399519999</v>
      </c>
      <c r="AV166" s="129">
        <v>2143.2828794820011</v>
      </c>
    </row>
    <row r="167" spans="1:48" x14ac:dyDescent="0.25">
      <c r="A167" s="7">
        <v>154</v>
      </c>
      <c r="B167" s="136" t="s">
        <v>92</v>
      </c>
      <c r="C167" s="125">
        <v>371</v>
      </c>
      <c r="D167" s="74">
        <v>0.11</v>
      </c>
      <c r="E167" s="74" t="s">
        <v>249</v>
      </c>
      <c r="F167" s="76">
        <v>41670</v>
      </c>
      <c r="G167" s="76">
        <v>41670</v>
      </c>
      <c r="H167" s="87" t="s">
        <v>473</v>
      </c>
      <c r="I167" s="65">
        <f t="shared" si="44"/>
        <v>99602.208599999998</v>
      </c>
      <c r="J167" s="17">
        <f t="shared" si="45"/>
        <v>19495.140288930008</v>
      </c>
      <c r="K167" s="18">
        <f t="shared" si="47"/>
        <v>0.1957299999965062</v>
      </c>
      <c r="L167" s="19">
        <f t="shared" si="46"/>
        <v>15253.721936903999</v>
      </c>
      <c r="M167" s="127">
        <v>1006.7346</v>
      </c>
      <c r="N167" s="128">
        <v>197.04816325799996</v>
      </c>
      <c r="O167" s="129">
        <v>131.25276419399998</v>
      </c>
      <c r="P167" s="127">
        <v>16633.747800000001</v>
      </c>
      <c r="Q167" s="128">
        <v>3255.7234568939994</v>
      </c>
      <c r="R167" s="129">
        <v>2489.1554788199996</v>
      </c>
      <c r="S167" s="127">
        <v>40709.713799999998</v>
      </c>
      <c r="T167" s="128">
        <v>7968.1122820740065</v>
      </c>
      <c r="U167" s="129">
        <v>6305.7455520780013</v>
      </c>
      <c r="V167" s="127">
        <v>4432.7982000000011</v>
      </c>
      <c r="W167" s="128">
        <v>867.63159168599964</v>
      </c>
      <c r="X167" s="129">
        <v>684.35975778</v>
      </c>
      <c r="Y167" s="127">
        <v>365.33879999999999</v>
      </c>
      <c r="Z167" s="128">
        <v>71.507763323999995</v>
      </c>
      <c r="AA167" s="129">
        <v>53.988928194000003</v>
      </c>
      <c r="AB167" s="127">
        <v>102.4242</v>
      </c>
      <c r="AC167" s="128">
        <v>20.047488666</v>
      </c>
      <c r="AD167" s="129">
        <v>15.983886587999997</v>
      </c>
      <c r="AE167" s="127">
        <v>0</v>
      </c>
      <c r="AF167" s="128">
        <v>0</v>
      </c>
      <c r="AG167" s="129">
        <v>0</v>
      </c>
      <c r="AH167" s="127">
        <v>0</v>
      </c>
      <c r="AI167" s="128">
        <v>0</v>
      </c>
      <c r="AJ167" s="129">
        <v>0</v>
      </c>
      <c r="AK167" s="127">
        <v>0</v>
      </c>
      <c r="AL167" s="128">
        <v>0</v>
      </c>
      <c r="AM167" s="129">
        <v>0</v>
      </c>
      <c r="AN167" s="144">
        <v>1465.8131999999996</v>
      </c>
      <c r="AO167" s="143">
        <v>286.90361763599998</v>
      </c>
      <c r="AP167" s="129">
        <v>223.911036798</v>
      </c>
      <c r="AQ167" s="144">
        <v>13400.0676</v>
      </c>
      <c r="AR167" s="143">
        <v>2622.7952310000001</v>
      </c>
      <c r="AS167" s="129">
        <v>1987.125303</v>
      </c>
      <c r="AT167" s="144">
        <v>21485.570400000008</v>
      </c>
      <c r="AU167" s="143">
        <v>4205.3706943920015</v>
      </c>
      <c r="AV167" s="129">
        <v>3362.1992294520014</v>
      </c>
    </row>
    <row r="168" spans="1:48" x14ac:dyDescent="0.25">
      <c r="A168" s="7">
        <v>155</v>
      </c>
      <c r="B168" s="136" t="s">
        <v>93</v>
      </c>
      <c r="C168" s="125">
        <v>148</v>
      </c>
      <c r="D168" s="84">
        <v>0.2</v>
      </c>
      <c r="E168" s="84" t="s">
        <v>249</v>
      </c>
      <c r="F168" s="69">
        <v>37001</v>
      </c>
      <c r="G168" s="69">
        <v>39448</v>
      </c>
      <c r="H168" s="86" t="s">
        <v>356</v>
      </c>
      <c r="I168" s="65">
        <f t="shared" si="44"/>
        <v>169051.02517559993</v>
      </c>
      <c r="J168" s="17">
        <f t="shared" si="45"/>
        <v>21917.465414407037</v>
      </c>
      <c r="K168" s="18">
        <f t="shared" si="47"/>
        <v>0.12965000000231</v>
      </c>
      <c r="L168" s="19">
        <f t="shared" si="46"/>
        <v>13519.290062907903</v>
      </c>
      <c r="M168" s="127">
        <v>13799.2337792</v>
      </c>
      <c r="N168" s="128">
        <v>1789.0706594732794</v>
      </c>
      <c r="O168" s="129">
        <v>855.40379904729548</v>
      </c>
      <c r="P168" s="127">
        <v>15338.659059200007</v>
      </c>
      <c r="Q168" s="128">
        <v>1988.6571470252809</v>
      </c>
      <c r="R168" s="129">
        <v>1174.7399844422393</v>
      </c>
      <c r="S168" s="127">
        <v>11144.6808704</v>
      </c>
      <c r="T168" s="128">
        <v>1444.9078748473598</v>
      </c>
      <c r="U168" s="129">
        <v>981.94770214131177</v>
      </c>
      <c r="V168" s="127">
        <v>31636.084300800016</v>
      </c>
      <c r="W168" s="128">
        <v>4101.6183295987148</v>
      </c>
      <c r="X168" s="129">
        <v>2531.7073008852485</v>
      </c>
      <c r="Y168" s="127">
        <v>2199.2504703999994</v>
      </c>
      <c r="Z168" s="128">
        <v>285.13282348735999</v>
      </c>
      <c r="AA168" s="129">
        <v>135.20209897395193</v>
      </c>
      <c r="AB168" s="127">
        <v>918.27155199999993</v>
      </c>
      <c r="AC168" s="128">
        <v>119.05390671679997</v>
      </c>
      <c r="AD168" s="129">
        <v>50.981923144191988</v>
      </c>
      <c r="AE168" s="127">
        <v>629.72925439999983</v>
      </c>
      <c r="AF168" s="128">
        <v>81.644397832959996</v>
      </c>
      <c r="AG168" s="129">
        <v>42.981791852159994</v>
      </c>
      <c r="AH168" s="127">
        <v>0</v>
      </c>
      <c r="AI168" s="128">
        <v>0</v>
      </c>
      <c r="AJ168" s="129">
        <v>0</v>
      </c>
      <c r="AK168" s="127">
        <v>5181.3318015999985</v>
      </c>
      <c r="AL168" s="128">
        <v>671.75966807743976</v>
      </c>
      <c r="AM168" s="129">
        <v>288.29908189798391</v>
      </c>
      <c r="AN168" s="144">
        <v>12587.678911999992</v>
      </c>
      <c r="AO168" s="143">
        <v>1631.9925709407999</v>
      </c>
      <c r="AP168" s="129">
        <v>886.75676302719933</v>
      </c>
      <c r="AQ168" s="144">
        <v>31695.240829999999</v>
      </c>
      <c r="AR168" s="143">
        <v>4109.2879739999998</v>
      </c>
      <c r="AS168" s="129">
        <v>2536.974682</v>
      </c>
      <c r="AT168" s="144">
        <v>43920.864345599948</v>
      </c>
      <c r="AU168" s="143">
        <v>5694.3400624070437</v>
      </c>
      <c r="AV168" s="129">
        <v>4034.2949354963202</v>
      </c>
    </row>
    <row r="169" spans="1:48" x14ac:dyDescent="0.25">
      <c r="A169" s="7">
        <v>156</v>
      </c>
      <c r="B169" s="136" t="s">
        <v>94</v>
      </c>
      <c r="C169" s="125">
        <v>149</v>
      </c>
      <c r="D169" s="84">
        <v>0.15</v>
      </c>
      <c r="E169" s="84" t="s">
        <v>249</v>
      </c>
      <c r="F169" s="69">
        <v>35422</v>
      </c>
      <c r="G169" s="69">
        <v>39508</v>
      </c>
      <c r="H169" s="86" t="s">
        <v>597</v>
      </c>
      <c r="I169" s="65">
        <f t="shared" si="44"/>
        <v>420204.51099999982</v>
      </c>
      <c r="J169" s="17">
        <f t="shared" si="45"/>
        <v>65795.622332779982</v>
      </c>
      <c r="K169" s="18">
        <f t="shared" si="47"/>
        <v>0.15658000000095193</v>
      </c>
      <c r="L169" s="19">
        <f t="shared" si="46"/>
        <v>47108.00008854999</v>
      </c>
      <c r="M169" s="127">
        <v>44929.282500000038</v>
      </c>
      <c r="N169" s="128">
        <v>7035.0270538499963</v>
      </c>
      <c r="O169" s="129">
        <v>4496.8514322549991</v>
      </c>
      <c r="P169" s="127">
        <v>58512.748999999945</v>
      </c>
      <c r="Q169" s="128">
        <v>9161.9262384199883</v>
      </c>
      <c r="R169" s="129">
        <v>6459.0712614099975</v>
      </c>
      <c r="S169" s="127">
        <v>63175.968499999974</v>
      </c>
      <c r="T169" s="128">
        <v>9892.0931477300001</v>
      </c>
      <c r="U169" s="129">
        <v>7371.5753858599965</v>
      </c>
      <c r="V169" s="127">
        <v>39209.62849999997</v>
      </c>
      <c r="W169" s="128">
        <v>6139.4436305300005</v>
      </c>
      <c r="X169" s="129">
        <v>4460.0462885750039</v>
      </c>
      <c r="Y169" s="127">
        <v>23787.732000000011</v>
      </c>
      <c r="Z169" s="128">
        <v>3724.6830765600021</v>
      </c>
      <c r="AA169" s="129">
        <v>2685.0895357349996</v>
      </c>
      <c r="AB169" s="127">
        <v>10426.634000000002</v>
      </c>
      <c r="AC169" s="128">
        <v>1632.6023517200015</v>
      </c>
      <c r="AD169" s="129">
        <v>1157.7853189800005</v>
      </c>
      <c r="AE169" s="127">
        <v>3628.3615000000036</v>
      </c>
      <c r="AF169" s="128">
        <v>568.12884366999958</v>
      </c>
      <c r="AG169" s="129">
        <v>389.41647538999968</v>
      </c>
      <c r="AH169" s="127">
        <v>1867.5905</v>
      </c>
      <c r="AI169" s="128">
        <v>292.42732049000034</v>
      </c>
      <c r="AJ169" s="129">
        <v>201.77736350000009</v>
      </c>
      <c r="AK169" s="127">
        <v>8631.554500000002</v>
      </c>
      <c r="AL169" s="128">
        <v>1351.5288036100005</v>
      </c>
      <c r="AM169" s="129">
        <v>937.2459417849991</v>
      </c>
      <c r="AN169" s="144">
        <v>45436.49099999998</v>
      </c>
      <c r="AO169" s="143">
        <v>7114.445760780005</v>
      </c>
      <c r="AP169" s="129">
        <v>4981.0131973649968</v>
      </c>
      <c r="AQ169" s="144">
        <v>49116.47</v>
      </c>
      <c r="AR169" s="143">
        <v>7690.6568729999999</v>
      </c>
      <c r="AS169" s="129">
        <v>5531.7552580000001</v>
      </c>
      <c r="AT169" s="144">
        <v>71482.048999999999</v>
      </c>
      <c r="AU169" s="143">
        <v>11192.659232419988</v>
      </c>
      <c r="AV169" s="129">
        <v>8436.3726296949953</v>
      </c>
    </row>
    <row r="170" spans="1:48" x14ac:dyDescent="0.25">
      <c r="A170" s="7">
        <v>157</v>
      </c>
      <c r="B170" s="136" t="s">
        <v>493</v>
      </c>
      <c r="C170" s="125">
        <v>150</v>
      </c>
      <c r="D170" s="84">
        <v>0.1</v>
      </c>
      <c r="E170" s="84" t="s">
        <v>249</v>
      </c>
      <c r="F170" s="69">
        <v>41121</v>
      </c>
      <c r="G170" s="69">
        <v>41121</v>
      </c>
      <c r="H170" s="86" t="s">
        <v>357</v>
      </c>
      <c r="I170" s="65">
        <f t="shared" si="44"/>
        <v>107825.79000000002</v>
      </c>
      <c r="J170" s="17">
        <f t="shared" si="45"/>
        <v>21104.741876699991</v>
      </c>
      <c r="K170" s="18">
        <f t="shared" si="47"/>
        <v>0.19572999999999988</v>
      </c>
      <c r="L170" s="19">
        <f t="shared" si="46"/>
        <v>16313.794314650006</v>
      </c>
      <c r="M170" s="127">
        <v>10781.420000000013</v>
      </c>
      <c r="N170" s="128">
        <v>2110.2473365999995</v>
      </c>
      <c r="O170" s="129">
        <v>1491.6838677000007</v>
      </c>
      <c r="P170" s="127">
        <v>21379.514999999989</v>
      </c>
      <c r="Q170" s="128">
        <v>4184.61247095</v>
      </c>
      <c r="R170" s="129">
        <v>3200.1592459500002</v>
      </c>
      <c r="S170" s="127">
        <v>35176.310000000005</v>
      </c>
      <c r="T170" s="128">
        <v>6885.0591562999934</v>
      </c>
      <c r="U170" s="129">
        <v>5476.3477985500012</v>
      </c>
      <c r="V170" s="127">
        <v>18390.85500000001</v>
      </c>
      <c r="W170" s="128">
        <v>3599.6420491499962</v>
      </c>
      <c r="X170" s="129">
        <v>2799.2394515500005</v>
      </c>
      <c r="Y170" s="127">
        <v>14073.384999999997</v>
      </c>
      <c r="Z170" s="128">
        <v>2754.5836460500013</v>
      </c>
      <c r="AA170" s="129">
        <v>2134.5196780500009</v>
      </c>
      <c r="AB170" s="127">
        <v>8024.3050000000012</v>
      </c>
      <c r="AC170" s="128">
        <v>1570.5972176500004</v>
      </c>
      <c r="AD170" s="129">
        <v>1211.8442728500011</v>
      </c>
      <c r="AE170" s="127">
        <v>0</v>
      </c>
      <c r="AF170" s="128">
        <v>0</v>
      </c>
      <c r="AG170" s="129">
        <v>0</v>
      </c>
      <c r="AH170" s="127">
        <v>0</v>
      </c>
      <c r="AI170" s="128">
        <v>0</v>
      </c>
      <c r="AJ170" s="129">
        <v>0</v>
      </c>
      <c r="AK170" s="127">
        <v>0</v>
      </c>
      <c r="AL170" s="128">
        <v>0</v>
      </c>
      <c r="AM170" s="129">
        <v>0</v>
      </c>
      <c r="AN170" s="144">
        <v>0</v>
      </c>
      <c r="AO170" s="143">
        <v>0</v>
      </c>
      <c r="AP170" s="129">
        <v>0</v>
      </c>
      <c r="AQ170" s="144">
        <v>0</v>
      </c>
      <c r="AR170" s="143">
        <v>0</v>
      </c>
      <c r="AS170" s="129">
        <v>0</v>
      </c>
      <c r="AT170" s="144">
        <v>0</v>
      </c>
      <c r="AU170" s="143">
        <v>0</v>
      </c>
      <c r="AV170" s="129">
        <v>0</v>
      </c>
    </row>
    <row r="171" spans="1:48" x14ac:dyDescent="0.25">
      <c r="A171" s="7">
        <v>158</v>
      </c>
      <c r="B171" s="136" t="s">
        <v>95</v>
      </c>
      <c r="C171" s="125">
        <v>154</v>
      </c>
      <c r="D171" s="84">
        <v>0.63</v>
      </c>
      <c r="E171" s="84" t="s">
        <v>249</v>
      </c>
      <c r="F171" s="69">
        <v>34452</v>
      </c>
      <c r="G171" s="69">
        <v>39417</v>
      </c>
      <c r="H171" s="86" t="s">
        <v>358</v>
      </c>
      <c r="I171" s="65">
        <f t="shared" si="44"/>
        <v>914370.13487599976</v>
      </c>
      <c r="J171" s="17">
        <f t="shared" si="45"/>
        <v>124683.51158955139</v>
      </c>
      <c r="K171" s="18">
        <f t="shared" si="47"/>
        <v>0.13635999999765966</v>
      </c>
      <c r="L171" s="19">
        <f t="shared" si="46"/>
        <v>83855.140969828644</v>
      </c>
      <c r="M171" s="127">
        <v>49583.639160000035</v>
      </c>
      <c r="N171" s="128">
        <v>6761.2250358575993</v>
      </c>
      <c r="O171" s="129">
        <v>3925.9666214247618</v>
      </c>
      <c r="P171" s="127">
        <v>106536.27124799999</v>
      </c>
      <c r="Q171" s="128">
        <v>14527.285947377286</v>
      </c>
      <c r="R171" s="129">
        <v>9594.5019615918081</v>
      </c>
      <c r="S171" s="127">
        <v>176764.8900599998</v>
      </c>
      <c r="T171" s="128">
        <v>24103.6604085816</v>
      </c>
      <c r="U171" s="129">
        <v>16967.094925932368</v>
      </c>
      <c r="V171" s="127">
        <v>73156.760819999981</v>
      </c>
      <c r="W171" s="128">
        <v>9975.6559054152094</v>
      </c>
      <c r="X171" s="129">
        <v>6745.9423626104408</v>
      </c>
      <c r="Y171" s="127">
        <v>40262.819256000017</v>
      </c>
      <c r="Z171" s="128">
        <v>5490.2380337481582</v>
      </c>
      <c r="AA171" s="129">
        <v>3611.6942868824403</v>
      </c>
      <c r="AB171" s="127">
        <v>17277.370307999976</v>
      </c>
      <c r="AC171" s="128">
        <v>2355.9422151988765</v>
      </c>
      <c r="AD171" s="129">
        <v>1610.1828096551999</v>
      </c>
      <c r="AE171" s="127">
        <v>17828.45491199999</v>
      </c>
      <c r="AF171" s="128">
        <v>2431.0881118003194</v>
      </c>
      <c r="AG171" s="129">
        <v>1587.4780325825209</v>
      </c>
      <c r="AH171" s="127">
        <v>30262.679643999982</v>
      </c>
      <c r="AI171" s="128">
        <v>4126.618996255841</v>
      </c>
      <c r="AJ171" s="129">
        <v>2583.387658245003</v>
      </c>
      <c r="AK171" s="127">
        <v>26827.143075999989</v>
      </c>
      <c r="AL171" s="128">
        <v>3658.1492298433591</v>
      </c>
      <c r="AM171" s="129">
        <v>2249.441497888361</v>
      </c>
      <c r="AN171" s="144">
        <v>75341.972515999994</v>
      </c>
      <c r="AO171" s="143">
        <v>10273.631372281759</v>
      </c>
      <c r="AP171" s="129">
        <v>6617.6582622376109</v>
      </c>
      <c r="AQ171" s="144">
        <v>141453.91149999999</v>
      </c>
      <c r="AR171" s="143">
        <v>19288.65537</v>
      </c>
      <c r="AS171" s="129">
        <v>12800.07727</v>
      </c>
      <c r="AT171" s="144">
        <v>159074.22237599993</v>
      </c>
      <c r="AU171" s="143">
        <v>21691.360963191386</v>
      </c>
      <c r="AV171" s="129">
        <v>15561.715280778131</v>
      </c>
    </row>
    <row r="172" spans="1:48" x14ac:dyDescent="0.25">
      <c r="A172" s="7">
        <v>159</v>
      </c>
      <c r="B172" s="136" t="s">
        <v>689</v>
      </c>
      <c r="C172" s="125">
        <v>355</v>
      </c>
      <c r="D172" s="84">
        <v>6.0499999999999998E-2</v>
      </c>
      <c r="E172" s="84" t="s">
        <v>249</v>
      </c>
      <c r="F172" s="69">
        <v>36143</v>
      </c>
      <c r="G172" s="69">
        <v>39448</v>
      </c>
      <c r="H172" s="86" t="s">
        <v>359</v>
      </c>
      <c r="I172" s="65">
        <f t="shared" si="44"/>
        <v>46658.686799999967</v>
      </c>
      <c r="J172" s="17">
        <f t="shared" si="45"/>
        <v>7359.4746689839994</v>
      </c>
      <c r="K172" s="18">
        <f t="shared" si="47"/>
        <v>0.15773000000042875</v>
      </c>
      <c r="L172" s="19">
        <f t="shared" si="46"/>
        <v>5321.1759351205028</v>
      </c>
      <c r="M172" s="127">
        <v>2470.2765000000054</v>
      </c>
      <c r="N172" s="128">
        <v>389.63671234499941</v>
      </c>
      <c r="O172" s="129">
        <v>259.32850022700001</v>
      </c>
      <c r="P172" s="127">
        <v>12376.614299999945</v>
      </c>
      <c r="Q172" s="128">
        <v>1952.163373538996</v>
      </c>
      <c r="R172" s="129">
        <v>1392.0148608240006</v>
      </c>
      <c r="S172" s="127">
        <v>11277.046199999999</v>
      </c>
      <c r="T172" s="128">
        <v>1778.7284971259996</v>
      </c>
      <c r="U172" s="129">
        <v>1324.2283390170014</v>
      </c>
      <c r="V172" s="127">
        <v>3626.8398000000029</v>
      </c>
      <c r="W172" s="128">
        <v>572.06144165400065</v>
      </c>
      <c r="X172" s="129">
        <v>417.09416894399982</v>
      </c>
      <c r="Y172" s="127">
        <v>1810.5866999999987</v>
      </c>
      <c r="Z172" s="128">
        <v>285.58384019099896</v>
      </c>
      <c r="AA172" s="129">
        <v>199.6966142519999</v>
      </c>
      <c r="AB172" s="127">
        <v>788.37630000000001</v>
      </c>
      <c r="AC172" s="128">
        <v>124.3505937989995</v>
      </c>
      <c r="AD172" s="129">
        <v>85.576421562000064</v>
      </c>
      <c r="AE172" s="127">
        <v>218.63279999999762</v>
      </c>
      <c r="AF172" s="128">
        <v>34.484951544000218</v>
      </c>
      <c r="AG172" s="129">
        <v>23.393916821999998</v>
      </c>
      <c r="AH172" s="127">
        <v>3.4865999999999917</v>
      </c>
      <c r="AI172" s="128">
        <v>0.54994141800000129</v>
      </c>
      <c r="AJ172" s="129">
        <v>0.37791849299999986</v>
      </c>
      <c r="AK172" s="127">
        <v>3.429899999999984</v>
      </c>
      <c r="AL172" s="128">
        <v>0.54099812700000127</v>
      </c>
      <c r="AM172" s="129">
        <v>0.37309134900000013</v>
      </c>
      <c r="AN172" s="144">
        <v>710.94480000001033</v>
      </c>
      <c r="AO172" s="143">
        <v>112.13732330400013</v>
      </c>
      <c r="AP172" s="129">
        <v>77.634338392500084</v>
      </c>
      <c r="AQ172" s="144">
        <v>5462.3760000000002</v>
      </c>
      <c r="AR172" s="143">
        <v>861.58056650000003</v>
      </c>
      <c r="AS172" s="129">
        <v>604.43137390000004</v>
      </c>
      <c r="AT172" s="144">
        <v>7910.0769000000146</v>
      </c>
      <c r="AU172" s="143">
        <v>1247.6564294370048</v>
      </c>
      <c r="AV172" s="129">
        <v>937.0263913380013</v>
      </c>
    </row>
    <row r="173" spans="1:48" x14ac:dyDescent="0.25">
      <c r="A173" s="7">
        <v>160</v>
      </c>
      <c r="B173" s="136" t="s">
        <v>690</v>
      </c>
      <c r="C173" s="125">
        <v>356</v>
      </c>
      <c r="D173" s="84">
        <v>0.03</v>
      </c>
      <c r="E173" s="84" t="s">
        <v>249</v>
      </c>
      <c r="F173" s="69">
        <v>36130</v>
      </c>
      <c r="G173" s="69">
        <v>39995</v>
      </c>
      <c r="H173" s="86" t="s">
        <v>360</v>
      </c>
      <c r="I173" s="65">
        <f t="shared" si="44"/>
        <v>46784.64282000011</v>
      </c>
      <c r="J173" s="17">
        <f t="shared" si="45"/>
        <v>8670.0429069431793</v>
      </c>
      <c r="K173" s="18">
        <f t="shared" si="47"/>
        <v>0.18531813826815829</v>
      </c>
      <c r="L173" s="19">
        <f t="shared" si="46"/>
        <v>6532.4287252119584</v>
      </c>
      <c r="M173" s="127">
        <v>4831.9368000000022</v>
      </c>
      <c r="N173" s="128">
        <v>952.6646594880001</v>
      </c>
      <c r="O173" s="129">
        <v>656.01029549100008</v>
      </c>
      <c r="P173" s="127">
        <v>9227.8277999999973</v>
      </c>
      <c r="Q173" s="128">
        <v>1819.3585290480009</v>
      </c>
      <c r="R173" s="129">
        <v>1390.018132388999</v>
      </c>
      <c r="S173" s="127">
        <v>0</v>
      </c>
      <c r="T173" s="128">
        <v>0</v>
      </c>
      <c r="U173" s="129">
        <v>0</v>
      </c>
      <c r="V173" s="127">
        <v>13310.464320000097</v>
      </c>
      <c r="W173" s="128">
        <v>2624.2911453311781</v>
      </c>
      <c r="X173" s="129">
        <v>2044.9940415339586</v>
      </c>
      <c r="Y173" s="127">
        <v>4469.7183000000014</v>
      </c>
      <c r="Z173" s="128">
        <v>881.24966002799988</v>
      </c>
      <c r="AA173" s="129">
        <v>653.18362791599964</v>
      </c>
      <c r="AB173" s="127">
        <v>1222.4252999999997</v>
      </c>
      <c r="AC173" s="128">
        <v>228.06521862899999</v>
      </c>
      <c r="AD173" s="129">
        <v>151.70369727299996</v>
      </c>
      <c r="AE173" s="127">
        <v>0</v>
      </c>
      <c r="AF173" s="128">
        <v>0</v>
      </c>
      <c r="AG173" s="129">
        <v>0</v>
      </c>
      <c r="AH173" s="127">
        <v>0</v>
      </c>
      <c r="AI173" s="128">
        <v>0</v>
      </c>
      <c r="AJ173" s="129">
        <v>0</v>
      </c>
      <c r="AK173" s="127">
        <v>0</v>
      </c>
      <c r="AL173" s="128">
        <v>0</v>
      </c>
      <c r="AM173" s="129">
        <v>0</v>
      </c>
      <c r="AN173" s="144">
        <v>0</v>
      </c>
      <c r="AO173" s="143">
        <v>0</v>
      </c>
      <c r="AP173" s="129">
        <v>0</v>
      </c>
      <c r="AQ173" s="144">
        <v>0</v>
      </c>
      <c r="AR173" s="143">
        <v>0</v>
      </c>
      <c r="AS173" s="129">
        <v>0</v>
      </c>
      <c r="AT173" s="144">
        <v>13722.270300000009</v>
      </c>
      <c r="AU173" s="143">
        <v>2164.413694419</v>
      </c>
      <c r="AV173" s="129">
        <v>1636.5189306090006</v>
      </c>
    </row>
    <row r="174" spans="1:48" x14ac:dyDescent="0.25">
      <c r="A174" s="7">
        <v>161</v>
      </c>
      <c r="B174" s="136" t="s">
        <v>96</v>
      </c>
      <c r="C174" s="125">
        <v>155</v>
      </c>
      <c r="D174" s="84">
        <v>0.06</v>
      </c>
      <c r="E174" s="84" t="s">
        <v>249</v>
      </c>
      <c r="F174" s="69">
        <v>36826</v>
      </c>
      <c r="G174" s="69">
        <v>39417</v>
      </c>
      <c r="H174" s="86" t="s">
        <v>361</v>
      </c>
      <c r="I174" s="65">
        <f t="shared" si="44"/>
        <v>144478.47660000005</v>
      </c>
      <c r="J174" s="17">
        <f t="shared" si="45"/>
        <v>22788.590114319999</v>
      </c>
      <c r="K174" s="18">
        <f t="shared" si="47"/>
        <v>0.15773000000139806</v>
      </c>
      <c r="L174" s="19">
        <f t="shared" si="46"/>
        <v>16512.161994055503</v>
      </c>
      <c r="M174" s="127">
        <v>6543.652799999998</v>
      </c>
      <c r="N174" s="128">
        <v>1032.1303561440004</v>
      </c>
      <c r="O174" s="129">
        <v>657.40171616400005</v>
      </c>
      <c r="P174" s="127">
        <v>16335.15600000001</v>
      </c>
      <c r="Q174" s="128">
        <v>2576.5441558800026</v>
      </c>
      <c r="R174" s="129">
        <v>1825.4520032220021</v>
      </c>
      <c r="S174" s="127">
        <v>35832.43529999999</v>
      </c>
      <c r="T174" s="128">
        <v>5651.8500198689981</v>
      </c>
      <c r="U174" s="129">
        <v>4206.1325462489995</v>
      </c>
      <c r="V174" s="127">
        <v>12975.393000000004</v>
      </c>
      <c r="W174" s="128">
        <v>2046.6087378899988</v>
      </c>
      <c r="X174" s="129">
        <v>1488.8822281769994</v>
      </c>
      <c r="Y174" s="127">
        <v>4843.0085999999983</v>
      </c>
      <c r="Z174" s="128">
        <v>763.88774647800017</v>
      </c>
      <c r="AA174" s="129">
        <v>557.44303826700047</v>
      </c>
      <c r="AB174" s="127">
        <v>1492.0074000000004</v>
      </c>
      <c r="AC174" s="128">
        <v>235.33432720200003</v>
      </c>
      <c r="AD174" s="129">
        <v>170.89072795800007</v>
      </c>
      <c r="AE174" s="127">
        <v>1015.6167000000003</v>
      </c>
      <c r="AF174" s="128">
        <v>160.19322209099997</v>
      </c>
      <c r="AG174" s="129">
        <v>107.615264643</v>
      </c>
      <c r="AH174" s="127">
        <v>1404.3227999999999</v>
      </c>
      <c r="AI174" s="128">
        <v>221.50383524400002</v>
      </c>
      <c r="AJ174" s="129">
        <v>147.470200116</v>
      </c>
      <c r="AK174" s="127">
        <v>1633.6556999999993</v>
      </c>
      <c r="AL174" s="128">
        <v>257.67651356100004</v>
      </c>
      <c r="AM174" s="129">
        <v>165.17996567699993</v>
      </c>
      <c r="AN174" s="144">
        <v>7088.6403000000028</v>
      </c>
      <c r="AO174" s="143">
        <v>1118.091234519</v>
      </c>
      <c r="AP174" s="129">
        <v>786.56810267250069</v>
      </c>
      <c r="AQ174" s="144">
        <v>25213.0926</v>
      </c>
      <c r="AR174" s="143">
        <v>3976.8610960000001</v>
      </c>
      <c r="AS174" s="129">
        <v>2811.983925</v>
      </c>
      <c r="AT174" s="144">
        <v>30101.495400000051</v>
      </c>
      <c r="AU174" s="143">
        <v>4747.9088694419997</v>
      </c>
      <c r="AV174" s="129">
        <v>3587.1422759100014</v>
      </c>
    </row>
    <row r="175" spans="1:48" x14ac:dyDescent="0.25">
      <c r="A175" s="7">
        <v>162</v>
      </c>
      <c r="B175" s="136" t="s">
        <v>97</v>
      </c>
      <c r="C175" s="125">
        <v>156</v>
      </c>
      <c r="D175" s="84">
        <v>0.22</v>
      </c>
      <c r="E175" s="84" t="s">
        <v>249</v>
      </c>
      <c r="F175" s="69">
        <v>37553</v>
      </c>
      <c r="G175" s="69">
        <v>40269</v>
      </c>
      <c r="H175" s="86" t="s">
        <v>362</v>
      </c>
      <c r="I175" s="65">
        <f t="shared" si="44"/>
        <v>603933.14040000003</v>
      </c>
      <c r="J175" s="17">
        <f t="shared" si="45"/>
        <v>108605.29663316399</v>
      </c>
      <c r="K175" s="18">
        <f t="shared" si="47"/>
        <v>0.1798299999917739</v>
      </c>
      <c r="L175" s="19">
        <f t="shared" si="46"/>
        <v>81986.495739592006</v>
      </c>
      <c r="M175" s="127">
        <v>29161.39799999999</v>
      </c>
      <c r="N175" s="128">
        <v>5244.0942023399966</v>
      </c>
      <c r="O175" s="129">
        <v>3572.5870050479962</v>
      </c>
      <c r="P175" s="127">
        <v>62912.602800000037</v>
      </c>
      <c r="Q175" s="128">
        <v>11313.573361523997</v>
      </c>
      <c r="R175" s="129">
        <v>8454.4437418800007</v>
      </c>
      <c r="S175" s="127">
        <v>125144.28720000005</v>
      </c>
      <c r="T175" s="128">
        <v>22504.697167176004</v>
      </c>
      <c r="U175" s="129">
        <v>17491.476384816</v>
      </c>
      <c r="V175" s="127">
        <v>60820.380000000019</v>
      </c>
      <c r="W175" s="128">
        <v>10937.328935399999</v>
      </c>
      <c r="X175" s="129">
        <v>8343.6681052559979</v>
      </c>
      <c r="Y175" s="127">
        <v>21297.325199999992</v>
      </c>
      <c r="Z175" s="128">
        <v>3829.8979907159974</v>
      </c>
      <c r="AA175" s="129">
        <v>2870.9706769919967</v>
      </c>
      <c r="AB175" s="127">
        <v>9092.1791999999969</v>
      </c>
      <c r="AC175" s="128">
        <v>1635.0465855360001</v>
      </c>
      <c r="AD175" s="129">
        <v>1225.350860243999</v>
      </c>
      <c r="AE175" s="127">
        <v>21996.481200000002</v>
      </c>
      <c r="AF175" s="128">
        <v>3955.6272141959989</v>
      </c>
      <c r="AG175" s="129">
        <v>2847.5783250600016</v>
      </c>
      <c r="AH175" s="127">
        <v>12313.346399999993</v>
      </c>
      <c r="AI175" s="128">
        <v>2214.3090831120012</v>
      </c>
      <c r="AJ175" s="129">
        <v>1608.7581227759995</v>
      </c>
      <c r="AK175" s="127">
        <v>19916.996399999996</v>
      </c>
      <c r="AL175" s="128">
        <v>3581.6734626120001</v>
      </c>
      <c r="AM175" s="129">
        <v>2604.3845919360001</v>
      </c>
      <c r="AN175" s="144">
        <v>68894.264400000015</v>
      </c>
      <c r="AO175" s="143">
        <v>12389.255567052009</v>
      </c>
      <c r="AP175" s="129">
        <v>9125.5711921680158</v>
      </c>
      <c r="AQ175" s="144">
        <v>83262.429600000003</v>
      </c>
      <c r="AR175" s="143">
        <v>14973.082710000001</v>
      </c>
      <c r="AS175" s="129">
        <v>11222.404210000001</v>
      </c>
      <c r="AT175" s="144">
        <v>89121.449999999968</v>
      </c>
      <c r="AU175" s="143">
        <v>16026.710353499993</v>
      </c>
      <c r="AV175" s="129">
        <v>12619.302523415996</v>
      </c>
    </row>
    <row r="176" spans="1:48" x14ac:dyDescent="0.25">
      <c r="A176" s="7">
        <v>163</v>
      </c>
      <c r="B176" s="136" t="s">
        <v>691</v>
      </c>
      <c r="C176" s="125">
        <v>357</v>
      </c>
      <c r="D176" s="84">
        <v>2.1999999999999999E-2</v>
      </c>
      <c r="E176" s="84" t="s">
        <v>249</v>
      </c>
      <c r="F176" s="69">
        <v>34957</v>
      </c>
      <c r="G176" s="69">
        <v>39569</v>
      </c>
      <c r="H176" s="86" t="s">
        <v>363</v>
      </c>
      <c r="I176" s="65">
        <f t="shared" si="44"/>
        <v>41558.784400000004</v>
      </c>
      <c r="J176" s="17">
        <f t="shared" si="45"/>
        <v>6555.0670633649997</v>
      </c>
      <c r="K176" s="18">
        <f t="shared" si="47"/>
        <v>0.15772999999886905</v>
      </c>
      <c r="L176" s="19">
        <f t="shared" si="46"/>
        <v>4808.5923501974994</v>
      </c>
      <c r="M176" s="127">
        <v>76.932300000000012</v>
      </c>
      <c r="N176" s="128">
        <v>12.134531678999998</v>
      </c>
      <c r="O176" s="129">
        <v>10.282658492999998</v>
      </c>
      <c r="P176" s="127">
        <v>3658.3646999999992</v>
      </c>
      <c r="Q176" s="128">
        <v>577.03386413099997</v>
      </c>
      <c r="R176" s="129">
        <v>411.94342230899991</v>
      </c>
      <c r="S176" s="127">
        <v>9784.9731000000083</v>
      </c>
      <c r="T176" s="128">
        <v>1543.3838070629997</v>
      </c>
      <c r="U176" s="129">
        <v>1152.9258001919989</v>
      </c>
      <c r="V176" s="127">
        <v>4987.697099999994</v>
      </c>
      <c r="W176" s="128">
        <v>786.70946358299943</v>
      </c>
      <c r="X176" s="129">
        <v>582.49284929400005</v>
      </c>
      <c r="Y176" s="127">
        <v>1174.5553000000004</v>
      </c>
      <c r="Z176" s="128">
        <v>185.26260746899987</v>
      </c>
      <c r="AA176" s="129">
        <v>134.41793194699997</v>
      </c>
      <c r="AB176" s="127">
        <v>112.06450000000001</v>
      </c>
      <c r="AC176" s="128">
        <v>17.675933584999999</v>
      </c>
      <c r="AD176" s="129">
        <v>11.597954351999999</v>
      </c>
      <c r="AE176" s="127">
        <v>0</v>
      </c>
      <c r="AF176" s="128">
        <v>0</v>
      </c>
      <c r="AG176" s="129">
        <v>0</v>
      </c>
      <c r="AH176" s="127">
        <v>0</v>
      </c>
      <c r="AI176" s="128">
        <v>0</v>
      </c>
      <c r="AJ176" s="129">
        <v>0</v>
      </c>
      <c r="AK176" s="127">
        <v>0</v>
      </c>
      <c r="AL176" s="128">
        <v>0</v>
      </c>
      <c r="AM176" s="129">
        <v>0</v>
      </c>
      <c r="AN176" s="144">
        <v>4685.8594000000021</v>
      </c>
      <c r="AO176" s="143">
        <v>739.10060316200043</v>
      </c>
      <c r="AP176" s="129">
        <v>515.08117419550058</v>
      </c>
      <c r="AQ176" s="144">
        <v>7776.5339000000004</v>
      </c>
      <c r="AR176" s="143">
        <v>1226.5926919999999</v>
      </c>
      <c r="AS176" s="129">
        <v>878.21139930000004</v>
      </c>
      <c r="AT176" s="144">
        <v>9301.8040999999976</v>
      </c>
      <c r="AU176" s="143">
        <v>1467.1735606930006</v>
      </c>
      <c r="AV176" s="129">
        <v>1111.6391601150001</v>
      </c>
    </row>
    <row r="177" spans="1:48" x14ac:dyDescent="0.25">
      <c r="A177" s="7">
        <v>164</v>
      </c>
      <c r="B177" s="136" t="s">
        <v>692</v>
      </c>
      <c r="C177" s="125">
        <v>40</v>
      </c>
      <c r="D177" s="84">
        <v>0.16</v>
      </c>
      <c r="E177" s="84" t="s">
        <v>249</v>
      </c>
      <c r="F177" s="69">
        <v>37553</v>
      </c>
      <c r="G177" s="69">
        <v>39479</v>
      </c>
      <c r="H177" s="86" t="s">
        <v>364</v>
      </c>
      <c r="I177" s="65">
        <f t="shared" si="44"/>
        <v>228383.28119999997</v>
      </c>
      <c r="J177" s="17">
        <f t="shared" si="45"/>
        <v>33627.154323528019</v>
      </c>
      <c r="K177" s="18">
        <f t="shared" si="47"/>
        <v>0.1472399999984238</v>
      </c>
      <c r="L177" s="19">
        <f t="shared" si="46"/>
        <v>23910.001501165996</v>
      </c>
      <c r="M177" s="127">
        <v>3492.6510000000021</v>
      </c>
      <c r="N177" s="128">
        <v>514.25793324000006</v>
      </c>
      <c r="O177" s="129">
        <v>314.44201406399998</v>
      </c>
      <c r="P177" s="127">
        <v>13880.323199999992</v>
      </c>
      <c r="Q177" s="128">
        <v>2043.7387879679995</v>
      </c>
      <c r="R177" s="129">
        <v>1418.8949766479993</v>
      </c>
      <c r="S177" s="127">
        <v>75887.0334</v>
      </c>
      <c r="T177" s="128">
        <v>11173.606797816014</v>
      </c>
      <c r="U177" s="129">
        <v>8153.1441845219997</v>
      </c>
      <c r="V177" s="127">
        <v>18057.366600000001</v>
      </c>
      <c r="W177" s="128">
        <v>2658.7666581839999</v>
      </c>
      <c r="X177" s="129">
        <v>1904.3151628140008</v>
      </c>
      <c r="Y177" s="127">
        <v>2382.3755999999998</v>
      </c>
      <c r="Z177" s="128">
        <v>350.78098334400005</v>
      </c>
      <c r="AA177" s="129">
        <v>243.64138889399999</v>
      </c>
      <c r="AB177" s="127">
        <v>1538.6544000000001</v>
      </c>
      <c r="AC177" s="128">
        <v>226.55147385600003</v>
      </c>
      <c r="AD177" s="129">
        <v>171.47860702800003</v>
      </c>
      <c r="AE177" s="127">
        <v>0</v>
      </c>
      <c r="AF177" s="128">
        <v>0</v>
      </c>
      <c r="AG177" s="129">
        <v>0</v>
      </c>
      <c r="AH177" s="127">
        <v>175.761</v>
      </c>
      <c r="AI177" s="128">
        <v>25.879049640000002</v>
      </c>
      <c r="AJ177" s="129">
        <v>14.610723042000004</v>
      </c>
      <c r="AK177" s="127">
        <v>2682.4703999999997</v>
      </c>
      <c r="AL177" s="128">
        <v>394.96694169599994</v>
      </c>
      <c r="AM177" s="129">
        <v>254.44033744200004</v>
      </c>
      <c r="AN177" s="144">
        <v>17366.64420000001</v>
      </c>
      <c r="AO177" s="143">
        <v>2557.0646920080003</v>
      </c>
      <c r="AP177" s="129">
        <v>1727.3244975479984</v>
      </c>
      <c r="AQ177" s="144">
        <v>45718.389000000003</v>
      </c>
      <c r="AR177" s="143">
        <v>6731.5755959999997</v>
      </c>
      <c r="AS177" s="129">
        <v>4606.0565720000004</v>
      </c>
      <c r="AT177" s="144">
        <v>47201.612399999969</v>
      </c>
      <c r="AU177" s="143">
        <v>6949.9654097760058</v>
      </c>
      <c r="AV177" s="129">
        <v>5101.6530371639956</v>
      </c>
    </row>
    <row r="178" spans="1:48" x14ac:dyDescent="0.25">
      <c r="A178" s="7">
        <v>165</v>
      </c>
      <c r="B178" s="136" t="s">
        <v>693</v>
      </c>
      <c r="C178" s="125">
        <v>359</v>
      </c>
      <c r="D178" s="84">
        <v>6.25E-2</v>
      </c>
      <c r="E178" s="84" t="s">
        <v>249</v>
      </c>
      <c r="F178" s="69">
        <v>37618</v>
      </c>
      <c r="G178" s="69">
        <v>39995</v>
      </c>
      <c r="H178" s="86" t="s">
        <v>365</v>
      </c>
      <c r="I178" s="65">
        <f t="shared" ref="I178:I209" si="48">M178+P178+S178+V178+Y178+AB178+AE178+AH178+AK178+AN178+AQ178+AT178</f>
        <v>42748.358880079992</v>
      </c>
      <c r="J178" s="17">
        <f t="shared" ref="J178:J209" si="49">N178+Q178+T178+W178+Z178+AC178+AF178+AI178+AL178+AO178+AR178+AU178</f>
        <v>5125.2264367965754</v>
      </c>
      <c r="K178" s="18">
        <f t="shared" si="47"/>
        <v>0.11989294024535861</v>
      </c>
      <c r="L178" s="19">
        <f t="shared" ref="L178:L209" si="50">O178+R178+U178+X178+AA178+AD178+AG178+AJ178+AM178+AP178+AS178+AV178</f>
        <v>3067.6423195829484</v>
      </c>
      <c r="M178" s="127">
        <v>6478.1260137200015</v>
      </c>
      <c r="N178" s="128">
        <v>1277.2273248650356</v>
      </c>
      <c r="O178" s="129">
        <v>872.91698448073009</v>
      </c>
      <c r="P178" s="127">
        <v>8124.6267884000035</v>
      </c>
      <c r="Q178" s="128">
        <v>1601.8514176009448</v>
      </c>
      <c r="R178" s="129">
        <v>1204.1941398202541</v>
      </c>
      <c r="S178" s="127">
        <v>17722.597345839986</v>
      </c>
      <c r="T178" s="128">
        <v>3494.1872927058166</v>
      </c>
      <c r="U178" s="129">
        <v>2778.7020899301438</v>
      </c>
      <c r="V178" s="127">
        <v>6291.4520045200024</v>
      </c>
      <c r="W178" s="128">
        <v>1240.4226772111629</v>
      </c>
      <c r="X178" s="129">
        <v>949.46563540925092</v>
      </c>
      <c r="Y178" s="127">
        <v>4131.5567276000011</v>
      </c>
      <c r="Z178" s="128">
        <v>814.57772441361567</v>
      </c>
      <c r="AA178" s="129">
        <v>565.40346994256902</v>
      </c>
      <c r="AB178" s="127">
        <v>0</v>
      </c>
      <c r="AC178" s="128">
        <v>0</v>
      </c>
      <c r="AD178" s="129">
        <v>0</v>
      </c>
      <c r="AE178" s="127">
        <v>0</v>
      </c>
      <c r="AF178" s="128">
        <v>0</v>
      </c>
      <c r="AG178" s="129">
        <v>0</v>
      </c>
      <c r="AH178" s="127">
        <v>0</v>
      </c>
      <c r="AI178" s="128">
        <v>0</v>
      </c>
      <c r="AJ178" s="129">
        <v>0</v>
      </c>
      <c r="AK178" s="127">
        <v>0</v>
      </c>
      <c r="AL178" s="128">
        <v>0</v>
      </c>
      <c r="AM178" s="129">
        <v>0</v>
      </c>
      <c r="AN178" s="144">
        <v>0</v>
      </c>
      <c r="AO178" s="143">
        <v>-3303.04</v>
      </c>
      <c r="AP178" s="129">
        <v>-3303.04</v>
      </c>
      <c r="AQ178" s="144">
        <v>0</v>
      </c>
      <c r="AR178" s="143">
        <v>0</v>
      </c>
      <c r="AS178" s="129">
        <v>0</v>
      </c>
      <c r="AT178" s="144">
        <v>0</v>
      </c>
      <c r="AU178" s="143">
        <v>0</v>
      </c>
      <c r="AV178" s="129">
        <v>0</v>
      </c>
    </row>
    <row r="179" spans="1:48" x14ac:dyDescent="0.25">
      <c r="A179" s="7">
        <v>166</v>
      </c>
      <c r="B179" s="136" t="s">
        <v>694</v>
      </c>
      <c r="C179" s="125">
        <v>358</v>
      </c>
      <c r="D179" s="84">
        <v>0.03</v>
      </c>
      <c r="E179" s="84" t="s">
        <v>249</v>
      </c>
      <c r="F179" s="69">
        <v>37610</v>
      </c>
      <c r="G179" s="69">
        <v>39995</v>
      </c>
      <c r="H179" s="86" t="s">
        <v>365</v>
      </c>
      <c r="I179" s="65">
        <f t="shared" si="48"/>
        <v>3298.1649000000002</v>
      </c>
      <c r="J179" s="17">
        <f t="shared" si="49"/>
        <v>391.58619168399974</v>
      </c>
      <c r="K179" s="18">
        <f t="shared" si="47"/>
        <v>0.11872850617141663</v>
      </c>
      <c r="L179" s="19">
        <f t="shared" si="50"/>
        <v>248.90338527999972</v>
      </c>
      <c r="M179" s="127">
        <v>57.582899999999995</v>
      </c>
      <c r="N179" s="128">
        <v>11.353044563999999</v>
      </c>
      <c r="O179" s="129">
        <v>7.5924979170000002</v>
      </c>
      <c r="P179" s="127">
        <v>927.45870000000025</v>
      </c>
      <c r="Q179" s="128">
        <v>182.85775729199997</v>
      </c>
      <c r="R179" s="129">
        <v>137.47256307299998</v>
      </c>
      <c r="S179" s="127">
        <v>2180.8965000000003</v>
      </c>
      <c r="T179" s="128">
        <v>429.98555393999987</v>
      </c>
      <c r="U179" s="129">
        <v>341.6080427009997</v>
      </c>
      <c r="V179" s="127">
        <v>132.22680000000003</v>
      </c>
      <c r="W179" s="128">
        <v>26.069835887999993</v>
      </c>
      <c r="X179" s="129">
        <v>20.910281588999997</v>
      </c>
      <c r="Y179" s="127">
        <v>0</v>
      </c>
      <c r="Z179" s="128">
        <v>0</v>
      </c>
      <c r="AA179" s="129">
        <v>0</v>
      </c>
      <c r="AB179" s="127">
        <v>0</v>
      </c>
      <c r="AC179" s="128">
        <v>0</v>
      </c>
      <c r="AD179" s="129">
        <v>0</v>
      </c>
      <c r="AE179" s="127">
        <v>0</v>
      </c>
      <c r="AF179" s="128">
        <v>0</v>
      </c>
      <c r="AG179" s="129">
        <v>0</v>
      </c>
      <c r="AH179" s="127">
        <v>0</v>
      </c>
      <c r="AI179" s="128">
        <v>0</v>
      </c>
      <c r="AJ179" s="129">
        <v>0</v>
      </c>
      <c r="AK179" s="127">
        <v>0</v>
      </c>
      <c r="AL179" s="128">
        <v>0</v>
      </c>
      <c r="AM179" s="129">
        <v>0</v>
      </c>
      <c r="AN179" s="144">
        <v>0</v>
      </c>
      <c r="AO179" s="143">
        <v>-258.68</v>
      </c>
      <c r="AP179" s="129">
        <v>-258.68</v>
      </c>
      <c r="AQ179" s="144">
        <v>0</v>
      </c>
      <c r="AR179" s="143">
        <v>0</v>
      </c>
      <c r="AS179" s="129">
        <v>0</v>
      </c>
      <c r="AT179" s="144">
        <v>0</v>
      </c>
      <c r="AU179" s="143">
        <v>0</v>
      </c>
      <c r="AV179" s="129">
        <v>0</v>
      </c>
    </row>
    <row r="180" spans="1:48" x14ac:dyDescent="0.25">
      <c r="A180" s="7">
        <v>167</v>
      </c>
      <c r="B180" s="136" t="s">
        <v>695</v>
      </c>
      <c r="C180" s="125">
        <v>159</v>
      </c>
      <c r="D180" s="84">
        <v>0.08</v>
      </c>
      <c r="E180" s="84" t="s">
        <v>249</v>
      </c>
      <c r="F180" s="69">
        <v>36900</v>
      </c>
      <c r="G180" s="69">
        <v>39934</v>
      </c>
      <c r="H180" s="86" t="s">
        <v>366</v>
      </c>
      <c r="I180" s="65">
        <f t="shared" si="48"/>
        <v>172905.97760000001</v>
      </c>
      <c r="J180" s="17">
        <f t="shared" si="49"/>
        <v>30277.877960803995</v>
      </c>
      <c r="K180" s="18">
        <f t="shared" si="47"/>
        <v>0.17511180574016194</v>
      </c>
      <c r="L180" s="19">
        <f t="shared" si="50"/>
        <v>22564.710612288007</v>
      </c>
      <c r="M180" s="127">
        <v>11313.375200000008</v>
      </c>
      <c r="N180" s="128">
        <v>2230.5450544319983</v>
      </c>
      <c r="O180" s="129">
        <v>1601.2983672000012</v>
      </c>
      <c r="P180" s="127">
        <v>19152.804799999984</v>
      </c>
      <c r="Q180" s="128">
        <v>3776.1669943680008</v>
      </c>
      <c r="R180" s="129">
        <v>2894.8220315159988</v>
      </c>
      <c r="S180" s="127">
        <v>39107.018400000008</v>
      </c>
      <c r="T180" s="128">
        <v>7710.3397477439921</v>
      </c>
      <c r="U180" s="129">
        <v>6141.5874966040064</v>
      </c>
      <c r="V180" s="127">
        <v>10961.813600000005</v>
      </c>
      <c r="W180" s="128">
        <v>1991.1537600600011</v>
      </c>
      <c r="X180" s="129">
        <v>1524.6917644360001</v>
      </c>
      <c r="Y180" s="127">
        <v>9121.1228000000028</v>
      </c>
      <c r="Z180" s="128">
        <v>1438.6746992440017</v>
      </c>
      <c r="AA180" s="129">
        <v>1048.5312255480003</v>
      </c>
      <c r="AB180" s="127">
        <v>6680.6391999999996</v>
      </c>
      <c r="AC180" s="128">
        <v>1053.7372210160004</v>
      </c>
      <c r="AD180" s="129">
        <v>758.29751628400004</v>
      </c>
      <c r="AE180" s="127">
        <v>5621.453199999999</v>
      </c>
      <c r="AF180" s="128">
        <v>886.67181323599993</v>
      </c>
      <c r="AG180" s="129">
        <v>612.07361383999978</v>
      </c>
      <c r="AH180" s="127">
        <v>4374.6259999999947</v>
      </c>
      <c r="AI180" s="128">
        <v>690.00975898000115</v>
      </c>
      <c r="AJ180" s="129">
        <v>465.90921169199993</v>
      </c>
      <c r="AK180" s="127">
        <v>5609.7295999999878</v>
      </c>
      <c r="AL180" s="128">
        <v>884.82264980800153</v>
      </c>
      <c r="AM180" s="129">
        <v>602.54867456000045</v>
      </c>
      <c r="AN180" s="144">
        <v>14828.910000000005</v>
      </c>
      <c r="AO180" s="143">
        <v>2338.9639742999998</v>
      </c>
      <c r="AP180" s="129">
        <v>1632.1134412360007</v>
      </c>
      <c r="AQ180" s="144">
        <v>25790.3256</v>
      </c>
      <c r="AR180" s="143">
        <v>4067.9080570000001</v>
      </c>
      <c r="AS180" s="129">
        <v>2875.5973829999998</v>
      </c>
      <c r="AT180" s="144">
        <v>20344.159200000016</v>
      </c>
      <c r="AU180" s="143">
        <v>3208.8842306159991</v>
      </c>
      <c r="AV180" s="129">
        <v>2407.2398863720009</v>
      </c>
    </row>
    <row r="181" spans="1:48" x14ac:dyDescent="0.25">
      <c r="A181" s="7">
        <v>168</v>
      </c>
      <c r="B181" s="136" t="s">
        <v>696</v>
      </c>
      <c r="C181" s="125">
        <v>33</v>
      </c>
      <c r="D181" s="84">
        <v>1.7999999999999999E-2</v>
      </c>
      <c r="E181" s="84" t="s">
        <v>249</v>
      </c>
      <c r="F181" s="69">
        <v>36237</v>
      </c>
      <c r="G181" s="69">
        <v>39600</v>
      </c>
      <c r="H181" s="86" t="s">
        <v>367</v>
      </c>
      <c r="I181" s="65">
        <f t="shared" si="48"/>
        <v>33170.576800000003</v>
      </c>
      <c r="J181" s="17">
        <f t="shared" si="49"/>
        <v>5231.9950786490008</v>
      </c>
      <c r="K181" s="18">
        <f t="shared" si="47"/>
        <v>0.15772999999954782</v>
      </c>
      <c r="L181" s="19">
        <f t="shared" si="50"/>
        <v>3721.0232694205001</v>
      </c>
      <c r="M181" s="127">
        <v>4026.2685000000006</v>
      </c>
      <c r="N181" s="128">
        <v>635.06333050500018</v>
      </c>
      <c r="O181" s="129">
        <v>412.52094777500031</v>
      </c>
      <c r="P181" s="127">
        <v>4002.0415000000025</v>
      </c>
      <c r="Q181" s="128">
        <v>631.24200579500007</v>
      </c>
      <c r="R181" s="129">
        <v>443.34722218099984</v>
      </c>
      <c r="S181" s="127">
        <v>4533.374499999999</v>
      </c>
      <c r="T181" s="128">
        <v>715.04915988499931</v>
      </c>
      <c r="U181" s="129">
        <v>531.95007223200025</v>
      </c>
      <c r="V181" s="127">
        <v>2547.4336999999991</v>
      </c>
      <c r="W181" s="128">
        <v>401.80671750100009</v>
      </c>
      <c r="X181" s="129">
        <v>291.23913346300014</v>
      </c>
      <c r="Y181" s="127">
        <v>1334.2983000000008</v>
      </c>
      <c r="Z181" s="128">
        <v>210.45887085900006</v>
      </c>
      <c r="AA181" s="129">
        <v>147.92962094600006</v>
      </c>
      <c r="AB181" s="127">
        <v>899.47550000000047</v>
      </c>
      <c r="AC181" s="128">
        <v>141.874270615</v>
      </c>
      <c r="AD181" s="129">
        <v>101.34391521599993</v>
      </c>
      <c r="AE181" s="127">
        <v>976.69550000000083</v>
      </c>
      <c r="AF181" s="128">
        <v>154.054181215</v>
      </c>
      <c r="AG181" s="129">
        <v>107.98845291099994</v>
      </c>
      <c r="AH181" s="127">
        <v>781.35490000000016</v>
      </c>
      <c r="AI181" s="128">
        <v>123.24310837699998</v>
      </c>
      <c r="AJ181" s="129">
        <v>84.60504802399997</v>
      </c>
      <c r="AK181" s="127">
        <v>1215.6963000000001</v>
      </c>
      <c r="AL181" s="128">
        <v>191.75177739900008</v>
      </c>
      <c r="AM181" s="129">
        <v>130.05656407299998</v>
      </c>
      <c r="AN181" s="144">
        <v>3566.6458999999977</v>
      </c>
      <c r="AO181" s="143">
        <v>562.56705780700042</v>
      </c>
      <c r="AP181" s="129">
        <v>392.88234743949965</v>
      </c>
      <c r="AQ181" s="144">
        <v>4884.7955000000002</v>
      </c>
      <c r="AR181" s="143">
        <v>770.47879420000004</v>
      </c>
      <c r="AS181" s="129">
        <v>550.90267029999995</v>
      </c>
      <c r="AT181" s="144">
        <v>4402.4967000000006</v>
      </c>
      <c r="AU181" s="143">
        <v>694.40580449100025</v>
      </c>
      <c r="AV181" s="129">
        <v>526.25727485999994</v>
      </c>
    </row>
    <row r="182" spans="1:48" x14ac:dyDescent="0.25">
      <c r="A182" s="7">
        <v>169</v>
      </c>
      <c r="B182" s="136" t="s">
        <v>98</v>
      </c>
      <c r="C182" s="125">
        <v>164</v>
      </c>
      <c r="D182" s="84">
        <v>0.13</v>
      </c>
      <c r="E182" s="84" t="s">
        <v>249</v>
      </c>
      <c r="F182" s="69">
        <v>37595</v>
      </c>
      <c r="G182" s="69">
        <v>39448</v>
      </c>
      <c r="H182" s="86" t="s">
        <v>368</v>
      </c>
      <c r="I182" s="65">
        <f t="shared" si="48"/>
        <v>196915.10399999999</v>
      </c>
      <c r="J182" s="17">
        <f t="shared" si="49"/>
        <v>30832.966984799979</v>
      </c>
      <c r="K182" s="18">
        <f t="shared" si="47"/>
        <v>0.15658000000243749</v>
      </c>
      <c r="L182" s="19">
        <f t="shared" si="50"/>
        <v>22200.902798399991</v>
      </c>
      <c r="M182" s="127">
        <v>7127.4040000000005</v>
      </c>
      <c r="N182" s="128">
        <v>1116.0089183199996</v>
      </c>
      <c r="O182" s="129">
        <v>680.4865941600001</v>
      </c>
      <c r="P182" s="127">
        <v>20824.80000000001</v>
      </c>
      <c r="Q182" s="128">
        <v>3260.7471839999985</v>
      </c>
      <c r="R182" s="129">
        <v>2304.4179701999997</v>
      </c>
      <c r="S182" s="127">
        <v>52858.275999999969</v>
      </c>
      <c r="T182" s="128">
        <v>8276.5488560799931</v>
      </c>
      <c r="U182" s="129">
        <v>6139.5302942799972</v>
      </c>
      <c r="V182" s="127">
        <v>17254.867999999991</v>
      </c>
      <c r="W182" s="128">
        <v>2701.7672314399993</v>
      </c>
      <c r="X182" s="129">
        <v>1954.34160376</v>
      </c>
      <c r="Y182" s="127">
        <v>6030.8319999999967</v>
      </c>
      <c r="Z182" s="128">
        <v>944.30767456000024</v>
      </c>
      <c r="AA182" s="129">
        <v>633.35342687999969</v>
      </c>
      <c r="AB182" s="127">
        <v>1748.1399999999994</v>
      </c>
      <c r="AC182" s="128">
        <v>273.72376120000013</v>
      </c>
      <c r="AD182" s="129">
        <v>171.69673583999997</v>
      </c>
      <c r="AE182" s="127">
        <v>856.08800000000019</v>
      </c>
      <c r="AF182" s="128">
        <v>134.04625903999997</v>
      </c>
      <c r="AG182" s="129">
        <v>87.560466519999991</v>
      </c>
      <c r="AH182" s="127">
        <v>1635.3000000000006</v>
      </c>
      <c r="AI182" s="128">
        <v>256.05527400000005</v>
      </c>
      <c r="AJ182" s="129">
        <v>168.47085127999995</v>
      </c>
      <c r="AK182" s="127">
        <v>1729.0960000000002</v>
      </c>
      <c r="AL182" s="128">
        <v>270.74185167999985</v>
      </c>
      <c r="AM182" s="129">
        <v>173.86347447999998</v>
      </c>
      <c r="AN182" s="144">
        <v>8202.3680000000058</v>
      </c>
      <c r="AO182" s="143">
        <v>1284.3267814400006</v>
      </c>
      <c r="AP182" s="129">
        <v>874.1308535999998</v>
      </c>
      <c r="AQ182" s="144">
        <v>36274.144</v>
      </c>
      <c r="AR182" s="143">
        <v>5679.8054679999996</v>
      </c>
      <c r="AS182" s="129">
        <v>4008.56203</v>
      </c>
      <c r="AT182" s="144">
        <v>42373.788000000008</v>
      </c>
      <c r="AU182" s="143">
        <v>6634.8877250399928</v>
      </c>
      <c r="AV182" s="129">
        <v>5004.488497399996</v>
      </c>
    </row>
    <row r="183" spans="1:48" x14ac:dyDescent="0.25">
      <c r="A183" s="7">
        <v>170</v>
      </c>
      <c r="B183" s="136" t="s">
        <v>99</v>
      </c>
      <c r="C183" s="125">
        <v>165</v>
      </c>
      <c r="D183" s="84">
        <v>0.3</v>
      </c>
      <c r="E183" s="84" t="s">
        <v>249</v>
      </c>
      <c r="F183" s="69">
        <v>37610</v>
      </c>
      <c r="G183" s="69">
        <v>40269</v>
      </c>
      <c r="H183" s="86" t="s">
        <v>369</v>
      </c>
      <c r="I183" s="65">
        <f t="shared" si="48"/>
        <v>841323.92500000005</v>
      </c>
      <c r="J183" s="17">
        <f t="shared" si="49"/>
        <v>151295.28142924997</v>
      </c>
      <c r="K183" s="18">
        <f t="shared" si="47"/>
        <v>0.17982999999583985</v>
      </c>
      <c r="L183" s="19">
        <f t="shared" si="50"/>
        <v>114466.75753374997</v>
      </c>
      <c r="M183" s="127">
        <v>33538.250000000029</v>
      </c>
      <c r="N183" s="128">
        <v>6031.1834975000002</v>
      </c>
      <c r="O183" s="129">
        <v>4104.2618257499971</v>
      </c>
      <c r="P183" s="127">
        <v>80003.225000000137</v>
      </c>
      <c r="Q183" s="128">
        <v>14386.979951749998</v>
      </c>
      <c r="R183" s="129">
        <v>10774.215628999986</v>
      </c>
      <c r="S183" s="127">
        <v>171267.25000000009</v>
      </c>
      <c r="T183" s="128">
        <v>30798.989567499983</v>
      </c>
      <c r="U183" s="129">
        <v>23966.50896950001</v>
      </c>
      <c r="V183" s="127">
        <v>88453.45</v>
      </c>
      <c r="W183" s="128">
        <v>15906.583913499999</v>
      </c>
      <c r="X183" s="129">
        <v>12143.837382999989</v>
      </c>
      <c r="Y183" s="127">
        <v>25339.45</v>
      </c>
      <c r="Z183" s="128">
        <v>4556.7932934999972</v>
      </c>
      <c r="AA183" s="129">
        <v>3442.5272732499989</v>
      </c>
      <c r="AB183" s="127">
        <v>8693.0500000000047</v>
      </c>
      <c r="AC183" s="128">
        <v>1563.2711815000005</v>
      </c>
      <c r="AD183" s="129">
        <v>1121.3282625000002</v>
      </c>
      <c r="AE183" s="127">
        <v>23437.624999999975</v>
      </c>
      <c r="AF183" s="128">
        <v>4214.788103750001</v>
      </c>
      <c r="AG183" s="129">
        <v>3022.6248899999973</v>
      </c>
      <c r="AH183" s="127">
        <v>12381.725</v>
      </c>
      <c r="AI183" s="128">
        <v>2226.6056067499999</v>
      </c>
      <c r="AJ183" s="129">
        <v>1626.0191959999995</v>
      </c>
      <c r="AK183" s="127">
        <v>23103.95</v>
      </c>
      <c r="AL183" s="128">
        <v>4154.7833285000015</v>
      </c>
      <c r="AM183" s="129">
        <v>2970.7795049999968</v>
      </c>
      <c r="AN183" s="144">
        <v>84698.52499999998</v>
      </c>
      <c r="AO183" s="143">
        <v>15231.335750749984</v>
      </c>
      <c r="AP183" s="129">
        <v>11206.793347749997</v>
      </c>
      <c r="AQ183" s="144">
        <v>134390.45000000001</v>
      </c>
      <c r="AR183" s="143">
        <v>24167.43462</v>
      </c>
      <c r="AS183" s="129">
        <v>18066.821029999999</v>
      </c>
      <c r="AT183" s="144">
        <v>156016.9749999998</v>
      </c>
      <c r="AU183" s="143">
        <v>28056.532614249962</v>
      </c>
      <c r="AV183" s="129">
        <v>22021.040222000003</v>
      </c>
    </row>
    <row r="184" spans="1:48" x14ac:dyDescent="0.25">
      <c r="A184" s="7">
        <v>171</v>
      </c>
      <c r="B184" s="136" t="s">
        <v>100</v>
      </c>
      <c r="C184" s="125">
        <v>167</v>
      </c>
      <c r="D184" s="84">
        <v>0.112</v>
      </c>
      <c r="E184" s="84" t="s">
        <v>249</v>
      </c>
      <c r="F184" s="69">
        <v>36763</v>
      </c>
      <c r="G184" s="69">
        <v>39569</v>
      </c>
      <c r="H184" s="86" t="s">
        <v>370</v>
      </c>
      <c r="I184" s="65">
        <f t="shared" si="48"/>
        <v>238866.22680000003</v>
      </c>
      <c r="J184" s="17">
        <f t="shared" si="49"/>
        <v>37401.673792452013</v>
      </c>
      <c r="K184" s="18">
        <f t="shared" si="47"/>
        <v>0.15658000000045216</v>
      </c>
      <c r="L184" s="19">
        <f t="shared" si="50"/>
        <v>26890.134016928005</v>
      </c>
      <c r="M184" s="127">
        <v>19112.051400000008</v>
      </c>
      <c r="N184" s="128">
        <v>2992.5650082119982</v>
      </c>
      <c r="O184" s="129">
        <v>1915.3804038000005</v>
      </c>
      <c r="P184" s="127">
        <v>32474.97960000005</v>
      </c>
      <c r="Q184" s="128">
        <v>5084.9323057680012</v>
      </c>
      <c r="R184" s="129">
        <v>3602.0551922219965</v>
      </c>
      <c r="S184" s="127">
        <v>52100.480399999986</v>
      </c>
      <c r="T184" s="128">
        <v>8157.8932210320027</v>
      </c>
      <c r="U184" s="129">
        <v>6067.5506647799984</v>
      </c>
      <c r="V184" s="127">
        <v>19328.179199999999</v>
      </c>
      <c r="W184" s="128">
        <v>3026.4062991360038</v>
      </c>
      <c r="X184" s="129">
        <v>2197.6652419380016</v>
      </c>
      <c r="Y184" s="127">
        <v>10001.662199999997</v>
      </c>
      <c r="Z184" s="128">
        <v>1566.0602672759992</v>
      </c>
      <c r="AA184" s="129">
        <v>1127.3220789059994</v>
      </c>
      <c r="AB184" s="127">
        <v>3593.3657999999991</v>
      </c>
      <c r="AC184" s="128">
        <v>562.64921696399995</v>
      </c>
      <c r="AD184" s="129">
        <v>406.7511790259997</v>
      </c>
      <c r="AE184" s="127">
        <v>1587.0767999999998</v>
      </c>
      <c r="AF184" s="128">
        <v>248.50448534400033</v>
      </c>
      <c r="AG184" s="129">
        <v>167.93345295600005</v>
      </c>
      <c r="AH184" s="127">
        <v>1503.3636000000013</v>
      </c>
      <c r="AI184" s="128">
        <v>235.39667248800043</v>
      </c>
      <c r="AJ184" s="129">
        <v>158.40105697199979</v>
      </c>
      <c r="AK184" s="127">
        <v>5238.1541999999999</v>
      </c>
      <c r="AL184" s="128">
        <v>820.19018463600025</v>
      </c>
      <c r="AM184" s="129">
        <v>569.14853506200018</v>
      </c>
      <c r="AN184" s="144">
        <v>24544.734600000022</v>
      </c>
      <c r="AO184" s="143">
        <v>3843.2145436680034</v>
      </c>
      <c r="AP184" s="129">
        <v>2681.930451552003</v>
      </c>
      <c r="AQ184" s="144">
        <v>31434.647400000002</v>
      </c>
      <c r="AR184" s="143">
        <v>4922.0370899999998</v>
      </c>
      <c r="AS184" s="129">
        <v>3526.3483940000001</v>
      </c>
      <c r="AT184" s="144">
        <v>37947.531599999958</v>
      </c>
      <c r="AU184" s="143">
        <v>5941.824497927998</v>
      </c>
      <c r="AV184" s="129">
        <v>4469.6473657140059</v>
      </c>
    </row>
    <row r="185" spans="1:48" x14ac:dyDescent="0.25">
      <c r="A185" s="7">
        <v>172</v>
      </c>
      <c r="B185" s="136" t="s">
        <v>697</v>
      </c>
      <c r="C185" s="125">
        <v>168</v>
      </c>
      <c r="D185" s="84">
        <v>0.111</v>
      </c>
      <c r="E185" s="84" t="s">
        <v>249</v>
      </c>
      <c r="F185" s="69">
        <v>35925</v>
      </c>
      <c r="G185" s="69">
        <v>39873</v>
      </c>
      <c r="H185" s="86" t="s">
        <v>371</v>
      </c>
      <c r="I185" s="65">
        <f t="shared" si="48"/>
        <v>181126.49999999991</v>
      </c>
      <c r="J185" s="17">
        <f t="shared" si="49"/>
        <v>28806.387189200013</v>
      </c>
      <c r="K185" s="18">
        <f t="shared" si="47"/>
        <v>0.15904015806190716</v>
      </c>
      <c r="L185" s="19">
        <f t="shared" si="50"/>
        <v>20881.544107049998</v>
      </c>
      <c r="M185" s="127">
        <v>9118.4049999999934</v>
      </c>
      <c r="N185" s="128">
        <v>1784.7454106500013</v>
      </c>
      <c r="O185" s="129">
        <v>1271.2315815000004</v>
      </c>
      <c r="P185" s="127">
        <v>17887.53999999999</v>
      </c>
      <c r="Q185" s="128">
        <v>2889.4452764500011</v>
      </c>
      <c r="R185" s="129">
        <v>2070.7509517999983</v>
      </c>
      <c r="S185" s="127">
        <v>45593.214999999967</v>
      </c>
      <c r="T185" s="128">
        <v>7138.9856047000085</v>
      </c>
      <c r="U185" s="129">
        <v>5328.267628600006</v>
      </c>
      <c r="V185" s="127">
        <v>13915.844999999999</v>
      </c>
      <c r="W185" s="128">
        <v>2178.9430101000007</v>
      </c>
      <c r="X185" s="129">
        <v>1586.2642078499998</v>
      </c>
      <c r="Y185" s="127">
        <v>5917.1049999999968</v>
      </c>
      <c r="Z185" s="128">
        <v>926.50030089999996</v>
      </c>
      <c r="AA185" s="129">
        <v>670.49577299999976</v>
      </c>
      <c r="AB185" s="127">
        <v>3330.6499999999992</v>
      </c>
      <c r="AC185" s="128">
        <v>521.51317699999981</v>
      </c>
      <c r="AD185" s="129">
        <v>372.27659305000003</v>
      </c>
      <c r="AE185" s="127">
        <v>4506.5400000000009</v>
      </c>
      <c r="AF185" s="128">
        <v>705.63403320000077</v>
      </c>
      <c r="AG185" s="129">
        <v>485.71363389999976</v>
      </c>
      <c r="AH185" s="127">
        <v>3317.71</v>
      </c>
      <c r="AI185" s="128">
        <v>519.48703179999984</v>
      </c>
      <c r="AJ185" s="129">
        <v>359.18612249999995</v>
      </c>
      <c r="AK185" s="127">
        <v>8876.5399999999991</v>
      </c>
      <c r="AL185" s="128">
        <v>1389.8886332000009</v>
      </c>
      <c r="AM185" s="129">
        <v>970.64539844999945</v>
      </c>
      <c r="AN185" s="144">
        <v>19621.824999999993</v>
      </c>
      <c r="AO185" s="143">
        <v>3072.3853584999974</v>
      </c>
      <c r="AP185" s="129">
        <v>2136.1042275499976</v>
      </c>
      <c r="AQ185" s="144">
        <v>21401.71</v>
      </c>
      <c r="AR185" s="143">
        <v>3351.0797520000001</v>
      </c>
      <c r="AS185" s="129">
        <v>2384.0238260000001</v>
      </c>
      <c r="AT185" s="144">
        <v>27639.415000000012</v>
      </c>
      <c r="AU185" s="143">
        <v>4327.7796007000024</v>
      </c>
      <c r="AV185" s="129">
        <v>3246.5841628499993</v>
      </c>
    </row>
    <row r="186" spans="1:48" x14ac:dyDescent="0.25">
      <c r="A186" s="7">
        <v>173</v>
      </c>
      <c r="B186" s="136" t="s">
        <v>101</v>
      </c>
      <c r="C186" s="125">
        <v>169</v>
      </c>
      <c r="D186" s="84">
        <v>0.112</v>
      </c>
      <c r="E186" s="84" t="s">
        <v>249</v>
      </c>
      <c r="F186" s="69">
        <v>37573</v>
      </c>
      <c r="G186" s="69">
        <v>39934</v>
      </c>
      <c r="H186" s="86" t="s">
        <v>372</v>
      </c>
      <c r="I186" s="65">
        <f t="shared" si="48"/>
        <v>155979.81000000008</v>
      </c>
      <c r="J186" s="17">
        <f t="shared" si="49"/>
        <v>27507.535213819981</v>
      </c>
      <c r="K186" s="18">
        <f t="shared" si="47"/>
        <v>0.17635317810567896</v>
      </c>
      <c r="L186" s="19">
        <f t="shared" si="50"/>
        <v>20525.146457379993</v>
      </c>
      <c r="M186" s="127">
        <v>21760.272000000015</v>
      </c>
      <c r="N186" s="128">
        <v>4259.1380385599969</v>
      </c>
      <c r="O186" s="129">
        <v>3041.4657180599957</v>
      </c>
      <c r="P186" s="127">
        <v>20096.375999999989</v>
      </c>
      <c r="Q186" s="128">
        <v>3933.4636744799977</v>
      </c>
      <c r="R186" s="129">
        <v>3001.2986262000018</v>
      </c>
      <c r="S186" s="127">
        <v>33072.354000000036</v>
      </c>
      <c r="T186" s="128">
        <v>6473.2518484199973</v>
      </c>
      <c r="U186" s="129">
        <v>5134.0376464199935</v>
      </c>
      <c r="V186" s="127">
        <v>5578.493999999997</v>
      </c>
      <c r="W186" s="128">
        <v>1024.2267259200007</v>
      </c>
      <c r="X186" s="129">
        <v>787.29897528000049</v>
      </c>
      <c r="Y186" s="127">
        <v>873.96000000000049</v>
      </c>
      <c r="Z186" s="128">
        <v>136.84465680000002</v>
      </c>
      <c r="AA186" s="129">
        <v>95.153269980000019</v>
      </c>
      <c r="AB186" s="127">
        <v>0</v>
      </c>
      <c r="AC186" s="128">
        <v>0</v>
      </c>
      <c r="AD186" s="129">
        <v>0</v>
      </c>
      <c r="AE186" s="127">
        <v>163.22399999999999</v>
      </c>
      <c r="AF186" s="128">
        <v>25.557613920000001</v>
      </c>
      <c r="AG186" s="129">
        <v>15.480463980000001</v>
      </c>
      <c r="AH186" s="127">
        <v>0</v>
      </c>
      <c r="AI186" s="128">
        <v>0</v>
      </c>
      <c r="AJ186" s="129">
        <v>0</v>
      </c>
      <c r="AK186" s="127">
        <v>0</v>
      </c>
      <c r="AL186" s="128">
        <v>0</v>
      </c>
      <c r="AM186" s="129">
        <v>0</v>
      </c>
      <c r="AN186" s="144">
        <v>14853.810000000003</v>
      </c>
      <c r="AO186" s="143">
        <v>2325.8095697999988</v>
      </c>
      <c r="AP186" s="129">
        <v>1611.3694249200016</v>
      </c>
      <c r="AQ186" s="144">
        <v>24786.995999999999</v>
      </c>
      <c r="AR186" s="143">
        <v>3881.1478339999999</v>
      </c>
      <c r="AS186" s="129">
        <v>2775.7364499999999</v>
      </c>
      <c r="AT186" s="144">
        <v>34794.324000000059</v>
      </c>
      <c r="AU186" s="143">
        <v>5448.0952519199927</v>
      </c>
      <c r="AV186" s="129">
        <v>4063.3058825400008</v>
      </c>
    </row>
    <row r="187" spans="1:48" x14ac:dyDescent="0.25">
      <c r="A187" s="7">
        <v>174</v>
      </c>
      <c r="B187" s="136" t="s">
        <v>102</v>
      </c>
      <c r="C187" s="125">
        <v>172</v>
      </c>
      <c r="D187" s="84">
        <v>0.03</v>
      </c>
      <c r="E187" s="84" t="s">
        <v>249</v>
      </c>
      <c r="F187" s="69">
        <v>36096</v>
      </c>
      <c r="G187" s="69">
        <v>39995</v>
      </c>
      <c r="H187" s="86" t="s">
        <v>373</v>
      </c>
      <c r="I187" s="65">
        <f t="shared" si="48"/>
        <v>108557.94010000001</v>
      </c>
      <c r="J187" s="17">
        <f t="shared" si="49"/>
        <v>19299.355942683003</v>
      </c>
      <c r="K187" s="18">
        <f t="shared" si="47"/>
        <v>0.17777931236448546</v>
      </c>
      <c r="L187" s="19">
        <f t="shared" si="50"/>
        <v>14367.541558099996</v>
      </c>
      <c r="M187" s="127">
        <v>9490.0882999999958</v>
      </c>
      <c r="N187" s="128">
        <v>1871.0658092280003</v>
      </c>
      <c r="O187" s="129">
        <v>1340.2527280319994</v>
      </c>
      <c r="P187" s="127">
        <v>14230.495000000003</v>
      </c>
      <c r="Q187" s="128">
        <v>2805.6843942000014</v>
      </c>
      <c r="R187" s="129">
        <v>2142.7739966299973</v>
      </c>
      <c r="S187" s="127">
        <v>16127.378700000023</v>
      </c>
      <c r="T187" s="128">
        <v>3179.6739844920003</v>
      </c>
      <c r="U187" s="129">
        <v>2527.4264955329982</v>
      </c>
      <c r="V187" s="127">
        <v>8946.1686999999984</v>
      </c>
      <c r="W187" s="128">
        <v>1763.8266208919993</v>
      </c>
      <c r="X187" s="129">
        <v>1375.8174132920014</v>
      </c>
      <c r="Y187" s="127">
        <v>6252.5700000000006</v>
      </c>
      <c r="Z187" s="128">
        <v>1232.7567011999997</v>
      </c>
      <c r="AA187" s="129">
        <v>959.78895880500045</v>
      </c>
      <c r="AB187" s="127">
        <v>5833.4109999999946</v>
      </c>
      <c r="AC187" s="128">
        <v>926.12455864699939</v>
      </c>
      <c r="AD187" s="129">
        <v>667.98642654799994</v>
      </c>
      <c r="AE187" s="127">
        <v>5914.2034999999978</v>
      </c>
      <c r="AF187" s="128">
        <v>932.84731805499996</v>
      </c>
      <c r="AG187" s="129">
        <v>638.38487170799965</v>
      </c>
      <c r="AH187" s="127">
        <v>4349.9341000000004</v>
      </c>
      <c r="AI187" s="128">
        <v>686.11510559300052</v>
      </c>
      <c r="AJ187" s="129">
        <v>469.4710254650002</v>
      </c>
      <c r="AK187" s="127">
        <v>4413.9249999999947</v>
      </c>
      <c r="AL187" s="128">
        <v>696.20839025000021</v>
      </c>
      <c r="AM187" s="129">
        <v>477.73703103999952</v>
      </c>
      <c r="AN187" s="144">
        <v>7009.6457999999948</v>
      </c>
      <c r="AO187" s="143">
        <v>1105.6314320339995</v>
      </c>
      <c r="AP187" s="129">
        <v>774.2094147400004</v>
      </c>
      <c r="AQ187" s="144">
        <v>12343.819600000001</v>
      </c>
      <c r="AR187" s="143">
        <v>1946.9906659999999</v>
      </c>
      <c r="AS187" s="129">
        <v>1373.958817</v>
      </c>
      <c r="AT187" s="144">
        <v>13646.300400000007</v>
      </c>
      <c r="AU187" s="143">
        <v>2152.4309620920017</v>
      </c>
      <c r="AV187" s="129">
        <v>1619.7343793070002</v>
      </c>
    </row>
    <row r="188" spans="1:48" x14ac:dyDescent="0.25">
      <c r="A188" s="7">
        <v>175</v>
      </c>
      <c r="B188" s="136" t="s">
        <v>103</v>
      </c>
      <c r="C188" s="125">
        <v>5</v>
      </c>
      <c r="D188" s="84">
        <v>0.8</v>
      </c>
      <c r="E188" s="84" t="s">
        <v>249</v>
      </c>
      <c r="F188" s="69">
        <v>34229</v>
      </c>
      <c r="G188" s="69">
        <v>39387</v>
      </c>
      <c r="H188" s="86" t="s">
        <v>374</v>
      </c>
      <c r="I188" s="65">
        <f t="shared" si="48"/>
        <v>1186174.9776999997</v>
      </c>
      <c r="J188" s="17">
        <f t="shared" si="49"/>
        <v>104158.02478777702</v>
      </c>
      <c r="K188" s="18">
        <f t="shared" si="47"/>
        <v>8.7809999996577265E-2</v>
      </c>
      <c r="L188" s="19">
        <f t="shared" si="50"/>
        <v>52565.826661679006</v>
      </c>
      <c r="M188" s="127">
        <v>33539.820000000022</v>
      </c>
      <c r="N188" s="128">
        <v>2945.131594200001</v>
      </c>
      <c r="O188" s="129">
        <v>930.36475130000053</v>
      </c>
      <c r="P188" s="127">
        <v>87740.589999999953</v>
      </c>
      <c r="Q188" s="128">
        <v>7704.501207899998</v>
      </c>
      <c r="R188" s="129">
        <v>3642.2850114999997</v>
      </c>
      <c r="S188" s="127">
        <v>211401.14</v>
      </c>
      <c r="T188" s="128">
        <v>18563.134103399992</v>
      </c>
      <c r="U188" s="129">
        <v>10230.355941900008</v>
      </c>
      <c r="V188" s="127">
        <v>123202.12999999993</v>
      </c>
      <c r="W188" s="128">
        <v>10818.379035300009</v>
      </c>
      <c r="X188" s="129">
        <v>5337.6196003000005</v>
      </c>
      <c r="Y188" s="127">
        <v>42559.789999999986</v>
      </c>
      <c r="Z188" s="128">
        <v>3737.1751599000022</v>
      </c>
      <c r="AA188" s="129">
        <v>1957.7188669999991</v>
      </c>
      <c r="AB188" s="127">
        <v>2813.27</v>
      </c>
      <c r="AC188" s="128">
        <v>247.0332387</v>
      </c>
      <c r="AD188" s="129">
        <v>119.68418510000002</v>
      </c>
      <c r="AE188" s="127">
        <v>2285.8863000000001</v>
      </c>
      <c r="AF188" s="128">
        <v>200.72367600299998</v>
      </c>
      <c r="AG188" s="129">
        <v>27.477537185000003</v>
      </c>
      <c r="AH188" s="127">
        <v>11370.156299999997</v>
      </c>
      <c r="AI188" s="128">
        <v>998.41342470300015</v>
      </c>
      <c r="AJ188" s="129">
        <v>412.34124384099994</v>
      </c>
      <c r="AK188" s="127">
        <v>31280.04789999999</v>
      </c>
      <c r="AL188" s="128">
        <v>2746.7010060989996</v>
      </c>
      <c r="AM188" s="129">
        <v>1249.630662817</v>
      </c>
      <c r="AN188" s="144">
        <v>120853.57120000006</v>
      </c>
      <c r="AO188" s="143">
        <v>10612.152087071998</v>
      </c>
      <c r="AP188" s="129">
        <v>4915.5976233360007</v>
      </c>
      <c r="AQ188" s="144">
        <v>274080.12599999999</v>
      </c>
      <c r="AR188" s="143">
        <v>24066.975859999999</v>
      </c>
      <c r="AS188" s="129">
        <v>11555.2806</v>
      </c>
      <c r="AT188" s="144">
        <v>245048.44999999972</v>
      </c>
      <c r="AU188" s="143">
        <v>21517.704394499997</v>
      </c>
      <c r="AV188" s="129">
        <v>12187.470637399994</v>
      </c>
    </row>
    <row r="189" spans="1:48" x14ac:dyDescent="0.25">
      <c r="A189" s="7">
        <v>176</v>
      </c>
      <c r="B189" s="136" t="s">
        <v>104</v>
      </c>
      <c r="C189" s="125">
        <v>4</v>
      </c>
      <c r="D189" s="84">
        <v>0.2</v>
      </c>
      <c r="E189" s="84" t="s">
        <v>249</v>
      </c>
      <c r="F189" s="69">
        <v>36941</v>
      </c>
      <c r="G189" s="69">
        <v>39387</v>
      </c>
      <c r="H189" s="86" t="s">
        <v>375</v>
      </c>
      <c r="I189" s="65">
        <f t="shared" si="48"/>
        <v>427172.47199999995</v>
      </c>
      <c r="J189" s="17">
        <f t="shared" si="49"/>
        <v>65310.399246703979</v>
      </c>
      <c r="K189" s="18">
        <f t="shared" si="47"/>
        <v>0.1528900000061427</v>
      </c>
      <c r="L189" s="19">
        <f t="shared" si="50"/>
        <v>46560.938340115987</v>
      </c>
      <c r="M189" s="127">
        <v>14228.056000000002</v>
      </c>
      <c r="N189" s="128">
        <v>2175.3274818399991</v>
      </c>
      <c r="O189" s="129">
        <v>1322.9889057359994</v>
      </c>
      <c r="P189" s="127">
        <v>37966.706400000025</v>
      </c>
      <c r="Q189" s="128">
        <v>5804.729741496003</v>
      </c>
      <c r="R189" s="129">
        <v>4049.1165070959992</v>
      </c>
      <c r="S189" s="127">
        <v>79869.770399999965</v>
      </c>
      <c r="T189" s="128">
        <v>12211.289196455989</v>
      </c>
      <c r="U189" s="129">
        <v>9034.451289007995</v>
      </c>
      <c r="V189" s="127">
        <v>54638.477599999991</v>
      </c>
      <c r="W189" s="128">
        <v>8353.6768402640009</v>
      </c>
      <c r="X189" s="129">
        <v>5927.9957060159968</v>
      </c>
      <c r="Y189" s="127">
        <v>18386.207199999997</v>
      </c>
      <c r="Z189" s="128">
        <v>2811.0672188079998</v>
      </c>
      <c r="AA189" s="129">
        <v>2041.491120087999</v>
      </c>
      <c r="AB189" s="127">
        <v>1182.1792</v>
      </c>
      <c r="AC189" s="128">
        <v>180.743377888</v>
      </c>
      <c r="AD189" s="129">
        <v>126.95075498399999</v>
      </c>
      <c r="AE189" s="127">
        <v>958.11759999999992</v>
      </c>
      <c r="AF189" s="128">
        <v>146.48659986399997</v>
      </c>
      <c r="AG189" s="129">
        <v>73.341508871999977</v>
      </c>
      <c r="AH189" s="127">
        <v>4835.3512000000001</v>
      </c>
      <c r="AI189" s="128">
        <v>739.27684496799998</v>
      </c>
      <c r="AJ189" s="129">
        <v>488.0941163199999</v>
      </c>
      <c r="AK189" s="127">
        <v>12809.708000000001</v>
      </c>
      <c r="AL189" s="128">
        <v>1958.4762561199993</v>
      </c>
      <c r="AM189" s="129">
        <v>1342.3038559279998</v>
      </c>
      <c r="AN189" s="144">
        <v>49177.225599999991</v>
      </c>
      <c r="AO189" s="143">
        <v>7518.7060219839941</v>
      </c>
      <c r="AP189" s="129">
        <v>5206.7249819400031</v>
      </c>
      <c r="AQ189" s="144">
        <v>68783.7984</v>
      </c>
      <c r="AR189" s="143">
        <v>10516.354939999999</v>
      </c>
      <c r="AS189" s="129">
        <v>7346.3693009999997</v>
      </c>
      <c r="AT189" s="144">
        <v>84336.874399999957</v>
      </c>
      <c r="AU189" s="143">
        <v>12894.264727016005</v>
      </c>
      <c r="AV189" s="129">
        <v>9601.1102931279929</v>
      </c>
    </row>
    <row r="190" spans="1:48" x14ac:dyDescent="0.25">
      <c r="A190" s="7">
        <v>177</v>
      </c>
      <c r="B190" s="136" t="s">
        <v>105</v>
      </c>
      <c r="C190" s="125">
        <v>6</v>
      </c>
      <c r="D190" s="84">
        <v>0.44</v>
      </c>
      <c r="E190" s="84" t="s">
        <v>249</v>
      </c>
      <c r="F190" s="69">
        <v>35309</v>
      </c>
      <c r="G190" s="69">
        <v>39387</v>
      </c>
      <c r="H190" s="86" t="s">
        <v>376</v>
      </c>
      <c r="I190" s="65">
        <f t="shared" si="48"/>
        <v>625033.94400000002</v>
      </c>
      <c r="J190" s="17">
        <f t="shared" si="49"/>
        <v>86342.189027368033</v>
      </c>
      <c r="K190" s="18">
        <f t="shared" si="47"/>
        <v>0.13814000000513257</v>
      </c>
      <c r="L190" s="19">
        <f t="shared" si="50"/>
        <v>57734.162253715018</v>
      </c>
      <c r="M190" s="127">
        <v>7943.7780000000012</v>
      </c>
      <c r="N190" s="128">
        <v>1097.3534929200002</v>
      </c>
      <c r="O190" s="129">
        <v>639.35153681999964</v>
      </c>
      <c r="P190" s="127">
        <v>32297.281999999996</v>
      </c>
      <c r="Q190" s="128">
        <v>4461.5465354800117</v>
      </c>
      <c r="R190" s="129">
        <v>2997.9232137400013</v>
      </c>
      <c r="S190" s="127">
        <v>92801.783999999956</v>
      </c>
      <c r="T190" s="128">
        <v>12819.63844176002</v>
      </c>
      <c r="U190" s="129">
        <v>9046.4213607599977</v>
      </c>
      <c r="V190" s="127">
        <v>23912.200000000015</v>
      </c>
      <c r="W190" s="128">
        <v>3303.2313080000035</v>
      </c>
      <c r="X190" s="129">
        <v>2202.3547654200001</v>
      </c>
      <c r="Y190" s="127">
        <v>25290.601999999999</v>
      </c>
      <c r="Z190" s="128">
        <v>3493.6437602800015</v>
      </c>
      <c r="AA190" s="129">
        <v>2297.5874548599986</v>
      </c>
      <c r="AB190" s="127">
        <v>10810.809999999994</v>
      </c>
      <c r="AC190" s="128">
        <v>1493.4052934000017</v>
      </c>
      <c r="AD190" s="129">
        <v>1018.1708598600002</v>
      </c>
      <c r="AE190" s="127">
        <v>10895.504200000007</v>
      </c>
      <c r="AF190" s="128">
        <v>1505.1049501879982</v>
      </c>
      <c r="AG190" s="129">
        <v>963.32853909500034</v>
      </c>
      <c r="AH190" s="127">
        <v>26747.468999999983</v>
      </c>
      <c r="AI190" s="128">
        <v>3694.8953676600022</v>
      </c>
      <c r="AJ190" s="129">
        <v>2433.6027013810008</v>
      </c>
      <c r="AK190" s="127">
        <v>31908.561999999994</v>
      </c>
      <c r="AL190" s="128">
        <v>4407.8487546799943</v>
      </c>
      <c r="AM190" s="129">
        <v>2929.1610493600024</v>
      </c>
      <c r="AN190" s="144">
        <v>83521.084000000104</v>
      </c>
      <c r="AO190" s="143">
        <v>11537.602543760006</v>
      </c>
      <c r="AP190" s="129">
        <v>7241.8741593679961</v>
      </c>
      <c r="AQ190" s="144">
        <v>143491.50279999999</v>
      </c>
      <c r="AR190" s="143">
        <v>19821.9162</v>
      </c>
      <c r="AS190" s="129">
        <v>12980.79737</v>
      </c>
      <c r="AT190" s="144">
        <v>135413.36600000007</v>
      </c>
      <c r="AU190" s="143">
        <v>18706.00237924001</v>
      </c>
      <c r="AV190" s="129">
        <v>12983.589243051021</v>
      </c>
    </row>
    <row r="191" spans="1:48" x14ac:dyDescent="0.25">
      <c r="A191" s="7">
        <v>178</v>
      </c>
      <c r="B191" s="136" t="s">
        <v>106</v>
      </c>
      <c r="C191" s="125">
        <v>9</v>
      </c>
      <c r="D191" s="84">
        <v>0.8</v>
      </c>
      <c r="E191" s="84" t="s">
        <v>249</v>
      </c>
      <c r="F191" s="69">
        <v>38336</v>
      </c>
      <c r="G191" s="69">
        <v>39814</v>
      </c>
      <c r="H191" s="86" t="s">
        <v>377</v>
      </c>
      <c r="I191" s="65">
        <f t="shared" si="48"/>
        <v>3249999.9783000024</v>
      </c>
      <c r="J191" s="17">
        <f t="shared" si="49"/>
        <v>214044.9985745161</v>
      </c>
      <c r="K191" s="18">
        <f t="shared" si="47"/>
        <v>6.586000000113168E-2</v>
      </c>
      <c r="L191" s="19">
        <f t="shared" si="50"/>
        <v>64669.515788550088</v>
      </c>
      <c r="M191" s="127">
        <v>255541.53239999982</v>
      </c>
      <c r="N191" s="128">
        <v>16829.965323864002</v>
      </c>
      <c r="O191" s="129">
        <v>2427.2779421519981</v>
      </c>
      <c r="P191" s="127">
        <v>334847.15759999992</v>
      </c>
      <c r="Q191" s="128">
        <v>22053.033799535973</v>
      </c>
      <c r="R191" s="129">
        <v>6314.7514485600068</v>
      </c>
      <c r="S191" s="127">
        <v>266135.80199999991</v>
      </c>
      <c r="T191" s="128">
        <v>17527.703919720014</v>
      </c>
      <c r="U191" s="129">
        <v>6766.2535334520053</v>
      </c>
      <c r="V191" s="127">
        <v>427205.51519999979</v>
      </c>
      <c r="W191" s="128">
        <v>28135.755231071962</v>
      </c>
      <c r="X191" s="129">
        <v>9462.2672729759925</v>
      </c>
      <c r="Y191" s="127">
        <v>402881.23800000007</v>
      </c>
      <c r="Z191" s="128">
        <v>26533.758334679951</v>
      </c>
      <c r="AA191" s="129">
        <v>8716.219525656008</v>
      </c>
      <c r="AB191" s="127">
        <v>220962.1488000002</v>
      </c>
      <c r="AC191" s="128">
        <v>14552.567119968018</v>
      </c>
      <c r="AD191" s="129">
        <v>4798.9437256199926</v>
      </c>
      <c r="AE191" s="127">
        <v>214426.25079999966</v>
      </c>
      <c r="AF191" s="128">
        <v>14122.11287768802</v>
      </c>
      <c r="AG191" s="129">
        <v>3618.75076244</v>
      </c>
      <c r="AH191" s="127">
        <v>209301.30680000019</v>
      </c>
      <c r="AI191" s="128">
        <v>13784.584065847997</v>
      </c>
      <c r="AJ191" s="129">
        <v>3447.2477931120002</v>
      </c>
      <c r="AK191" s="127">
        <v>186541.86959999971</v>
      </c>
      <c r="AL191" s="128">
        <v>12285.647531855999</v>
      </c>
      <c r="AM191" s="129">
        <v>3074.8686593760044</v>
      </c>
      <c r="AN191" s="144">
        <v>212216.17800000007</v>
      </c>
      <c r="AO191" s="143">
        <v>13976.55748308</v>
      </c>
      <c r="AP191" s="129">
        <v>3919.7308951679979</v>
      </c>
      <c r="AQ191" s="144">
        <v>228452.72769999999</v>
      </c>
      <c r="AR191" s="143">
        <v>15045.896650000001</v>
      </c>
      <c r="AS191" s="129">
        <v>4770.7544369999996</v>
      </c>
      <c r="AT191" s="144">
        <v>291488.25140000269</v>
      </c>
      <c r="AU191" s="143">
        <v>19197.416237204176</v>
      </c>
      <c r="AV191" s="129">
        <v>7352.4497930380803</v>
      </c>
    </row>
    <row r="192" spans="1:48" x14ac:dyDescent="0.25">
      <c r="A192" s="7">
        <v>179</v>
      </c>
      <c r="B192" s="136" t="s">
        <v>107</v>
      </c>
      <c r="C192" s="125">
        <v>191</v>
      </c>
      <c r="D192" s="84">
        <v>6.7000000000000004E-2</v>
      </c>
      <c r="E192" s="84" t="s">
        <v>249</v>
      </c>
      <c r="F192" s="69">
        <v>36970</v>
      </c>
      <c r="G192" s="69">
        <v>39600</v>
      </c>
      <c r="H192" s="86" t="s">
        <v>379</v>
      </c>
      <c r="I192" s="65">
        <f t="shared" si="48"/>
        <v>230840.98260000002</v>
      </c>
      <c r="J192" s="17">
        <f t="shared" si="49"/>
        <v>36410.548185274987</v>
      </c>
      <c r="K192" s="18">
        <f t="shared" si="47"/>
        <v>0.15772999999903389</v>
      </c>
      <c r="L192" s="19">
        <f t="shared" si="50"/>
        <v>25894.954725716998</v>
      </c>
      <c r="M192" s="127">
        <v>17108.942999999992</v>
      </c>
      <c r="N192" s="128">
        <v>2698.5935793899966</v>
      </c>
      <c r="O192" s="129">
        <v>1717.5111242550004</v>
      </c>
      <c r="P192" s="127">
        <v>23773.018200000046</v>
      </c>
      <c r="Q192" s="128">
        <v>3749.7181606859976</v>
      </c>
      <c r="R192" s="129">
        <v>2648.1940231769959</v>
      </c>
      <c r="S192" s="127">
        <v>22984.687800000025</v>
      </c>
      <c r="T192" s="128">
        <v>3625.3748066939979</v>
      </c>
      <c r="U192" s="129">
        <v>2697.9385503000012</v>
      </c>
      <c r="V192" s="127">
        <v>25551.48959999999</v>
      </c>
      <c r="W192" s="128">
        <v>4030.2364546080016</v>
      </c>
      <c r="X192" s="129">
        <v>2920.8685547160012</v>
      </c>
      <c r="Y192" s="127">
        <v>15726.041999999992</v>
      </c>
      <c r="Z192" s="128">
        <v>2480.4686046599982</v>
      </c>
      <c r="AA192" s="129">
        <v>1785.3210684959986</v>
      </c>
      <c r="AB192" s="127">
        <v>8651.0184000000027</v>
      </c>
      <c r="AC192" s="128">
        <v>1364.5251322319991</v>
      </c>
      <c r="AD192" s="129">
        <v>969.07599036000033</v>
      </c>
      <c r="AE192" s="127">
        <v>13856.034299999994</v>
      </c>
      <c r="AF192" s="128">
        <v>2185.5122901390023</v>
      </c>
      <c r="AG192" s="129">
        <v>1491.4302955050002</v>
      </c>
      <c r="AH192" s="127">
        <v>9415.9752000000026</v>
      </c>
      <c r="AI192" s="128">
        <v>1485.181768296</v>
      </c>
      <c r="AJ192" s="129">
        <v>1017.4659601950002</v>
      </c>
      <c r="AK192" s="127">
        <v>11027.865600000006</v>
      </c>
      <c r="AL192" s="128">
        <v>1739.4252410879965</v>
      </c>
      <c r="AM192" s="129">
        <v>1185.0319399890004</v>
      </c>
      <c r="AN192" s="144">
        <v>25479.533099999979</v>
      </c>
      <c r="AO192" s="143">
        <v>4018.8867558630009</v>
      </c>
      <c r="AP192" s="129">
        <v>2806.1886333329994</v>
      </c>
      <c r="AQ192" s="144">
        <v>27035.165099999998</v>
      </c>
      <c r="AR192" s="143">
        <v>4264.2565910000003</v>
      </c>
      <c r="AS192" s="129">
        <v>3056.7714689999998</v>
      </c>
      <c r="AT192" s="144">
        <v>30231.210299999995</v>
      </c>
      <c r="AU192" s="143">
        <v>4768.3688006189968</v>
      </c>
      <c r="AV192" s="129">
        <v>3599.1571163909966</v>
      </c>
    </row>
    <row r="193" spans="1:48" x14ac:dyDescent="0.25">
      <c r="A193" s="7">
        <v>180</v>
      </c>
      <c r="B193" s="136" t="s">
        <v>108</v>
      </c>
      <c r="C193" s="125">
        <v>193</v>
      </c>
      <c r="D193" s="84">
        <v>0.3</v>
      </c>
      <c r="E193" s="84" t="s">
        <v>249</v>
      </c>
      <c r="F193" s="69">
        <v>35885</v>
      </c>
      <c r="G193" s="69">
        <v>39448</v>
      </c>
      <c r="H193" s="86" t="s">
        <v>380</v>
      </c>
      <c r="I193" s="65">
        <f t="shared" si="48"/>
        <v>844464.10199999961</v>
      </c>
      <c r="J193" s="17">
        <f t="shared" si="49"/>
        <v>117963.19040965603</v>
      </c>
      <c r="K193" s="18">
        <f t="shared" si="47"/>
        <v>0.13969000000151113</v>
      </c>
      <c r="L193" s="19">
        <f t="shared" si="50"/>
        <v>80930.42678447401</v>
      </c>
      <c r="M193" s="127">
        <v>79236.344399999842</v>
      </c>
      <c r="N193" s="128">
        <v>11068.524949236002</v>
      </c>
      <c r="O193" s="129">
        <v>6565.2469107239995</v>
      </c>
      <c r="P193" s="127">
        <v>139108.82880000008</v>
      </c>
      <c r="Q193" s="128">
        <v>19432.112295072024</v>
      </c>
      <c r="R193" s="129">
        <v>13026.749504676018</v>
      </c>
      <c r="S193" s="127">
        <v>189421.9271999998</v>
      </c>
      <c r="T193" s="128">
        <v>26460.349010568014</v>
      </c>
      <c r="U193" s="129">
        <v>18894.836380559998</v>
      </c>
      <c r="V193" s="127">
        <v>85741.224000000031</v>
      </c>
      <c r="W193" s="128">
        <v>11977.191580560004</v>
      </c>
      <c r="X193" s="129">
        <v>8326.9290441480007</v>
      </c>
      <c r="Y193" s="127">
        <v>17909.614799999988</v>
      </c>
      <c r="Z193" s="128">
        <v>2501.7940914119981</v>
      </c>
      <c r="AA193" s="129">
        <v>1688.5015784639991</v>
      </c>
      <c r="AB193" s="127">
        <v>1275.2975999999999</v>
      </c>
      <c r="AC193" s="128">
        <v>178.14632174400001</v>
      </c>
      <c r="AD193" s="129">
        <v>141.93129234</v>
      </c>
      <c r="AE193" s="127">
        <v>49.602000000000004</v>
      </c>
      <c r="AF193" s="128">
        <v>6.9289033800000004</v>
      </c>
      <c r="AG193" s="129">
        <v>4.154568684</v>
      </c>
      <c r="AH193" s="127">
        <v>0</v>
      </c>
      <c r="AI193" s="128">
        <v>0</v>
      </c>
      <c r="AJ193" s="129">
        <v>0</v>
      </c>
      <c r="AK193" s="127">
        <v>1123.8396</v>
      </c>
      <c r="AL193" s="128">
        <v>156.989153724</v>
      </c>
      <c r="AM193" s="129">
        <v>86.841394164000008</v>
      </c>
      <c r="AN193" s="144">
        <v>31013.785200000009</v>
      </c>
      <c r="AO193" s="143">
        <v>4332.315654588002</v>
      </c>
      <c r="AP193" s="129">
        <v>2836.3131209580015</v>
      </c>
      <c r="AQ193" s="144">
        <v>124761.33960000001</v>
      </c>
      <c r="AR193" s="143">
        <v>17427.911530000001</v>
      </c>
      <c r="AS193" s="129">
        <v>11733.6603</v>
      </c>
      <c r="AT193" s="144">
        <v>174822.2987999999</v>
      </c>
      <c r="AU193" s="143">
        <v>24420.926919371981</v>
      </c>
      <c r="AV193" s="129">
        <v>17625.262689756</v>
      </c>
    </row>
    <row r="194" spans="1:48" x14ac:dyDescent="0.25">
      <c r="A194" s="7">
        <v>181</v>
      </c>
      <c r="B194" s="136" t="s">
        <v>109</v>
      </c>
      <c r="C194" s="125">
        <v>194</v>
      </c>
      <c r="D194" s="84">
        <v>2.5000000000000001E-2</v>
      </c>
      <c r="E194" s="84" t="s">
        <v>249</v>
      </c>
      <c r="F194" s="69">
        <v>37391</v>
      </c>
      <c r="G194" s="69">
        <v>39995</v>
      </c>
      <c r="H194" s="86" t="s">
        <v>381</v>
      </c>
      <c r="I194" s="65">
        <f t="shared" si="48"/>
        <v>23854.763600000028</v>
      </c>
      <c r="J194" s="17">
        <f t="shared" si="49"/>
        <v>4703.2051125160015</v>
      </c>
      <c r="K194" s="18">
        <f t="shared" si="47"/>
        <v>0.19715999669416115</v>
      </c>
      <c r="L194" s="19">
        <f t="shared" si="50"/>
        <v>3666.7872859579998</v>
      </c>
      <c r="M194" s="127">
        <v>685.76679999999931</v>
      </c>
      <c r="N194" s="128">
        <v>135.20578228799991</v>
      </c>
      <c r="O194" s="129">
        <v>91.638547722999974</v>
      </c>
      <c r="P194" s="127">
        <v>9044.1927000000032</v>
      </c>
      <c r="Q194" s="128">
        <v>1783.1530327320011</v>
      </c>
      <c r="R194" s="129">
        <v>1373.9767034720001</v>
      </c>
      <c r="S194" s="127">
        <v>11483.064400000028</v>
      </c>
      <c r="T194" s="128">
        <v>2264.0009771040009</v>
      </c>
      <c r="U194" s="129">
        <v>1802.6703230790006</v>
      </c>
      <c r="V194" s="127">
        <v>2092.7575999999995</v>
      </c>
      <c r="W194" s="128">
        <v>412.60808841599965</v>
      </c>
      <c r="X194" s="129">
        <v>321.48027359799983</v>
      </c>
      <c r="Y194" s="127">
        <v>292.06019999999995</v>
      </c>
      <c r="Z194" s="128">
        <v>57.58258903199998</v>
      </c>
      <c r="AA194" s="129">
        <v>41.263444149999991</v>
      </c>
      <c r="AB194" s="127">
        <v>256.92189999999937</v>
      </c>
      <c r="AC194" s="128">
        <v>50.654642943999946</v>
      </c>
      <c r="AD194" s="129">
        <v>35.757993936000013</v>
      </c>
      <c r="AE194" s="127">
        <v>0</v>
      </c>
      <c r="AF194" s="128">
        <v>0</v>
      </c>
      <c r="AG194" s="129">
        <v>0</v>
      </c>
      <c r="AH194" s="127">
        <v>0</v>
      </c>
      <c r="AI194" s="128">
        <v>0</v>
      </c>
      <c r="AJ194" s="129">
        <v>0</v>
      </c>
      <c r="AK194" s="127">
        <v>0</v>
      </c>
      <c r="AL194" s="128">
        <v>0</v>
      </c>
      <c r="AM194" s="129">
        <v>0</v>
      </c>
      <c r="AN194" s="144">
        <v>0</v>
      </c>
      <c r="AO194" s="143">
        <v>0</v>
      </c>
      <c r="AP194" s="129">
        <v>0</v>
      </c>
      <c r="AQ194" s="144">
        <v>0</v>
      </c>
      <c r="AR194" s="143">
        <v>0</v>
      </c>
      <c r="AS194" s="129">
        <v>0</v>
      </c>
      <c r="AT194" s="144">
        <v>0</v>
      </c>
      <c r="AU194" s="143">
        <v>0</v>
      </c>
      <c r="AV194" s="129">
        <v>0</v>
      </c>
    </row>
    <row r="195" spans="1:48" x14ac:dyDescent="0.25">
      <c r="A195" s="7">
        <v>182</v>
      </c>
      <c r="B195" s="136" t="s">
        <v>110</v>
      </c>
      <c r="C195" s="125">
        <v>199</v>
      </c>
      <c r="D195" s="84">
        <v>0.17</v>
      </c>
      <c r="E195" s="84" t="s">
        <v>249</v>
      </c>
      <c r="F195" s="69">
        <v>37613</v>
      </c>
      <c r="G195" s="69">
        <v>39934</v>
      </c>
      <c r="H195" s="86" t="s">
        <v>382</v>
      </c>
      <c r="I195" s="65">
        <f t="shared" si="48"/>
        <v>186001.98639999999</v>
      </c>
      <c r="J195" s="17">
        <f t="shared" si="49"/>
        <v>31466.075184440004</v>
      </c>
      <c r="K195" s="18">
        <f t="shared" si="47"/>
        <v>0.16917064055849246</v>
      </c>
      <c r="L195" s="19">
        <f t="shared" si="50"/>
        <v>23088.397941039988</v>
      </c>
      <c r="M195" s="127">
        <v>17936.670399999988</v>
      </c>
      <c r="N195" s="128">
        <v>3428.0564468480006</v>
      </c>
      <c r="O195" s="129">
        <v>2424.6997401599983</v>
      </c>
      <c r="P195" s="127">
        <v>26147.948800000002</v>
      </c>
      <c r="Q195" s="128">
        <v>4997.3959746560004</v>
      </c>
      <c r="R195" s="129">
        <v>3788.6259839679956</v>
      </c>
      <c r="S195" s="127">
        <v>27632.529600000038</v>
      </c>
      <c r="T195" s="128">
        <v>5281.129057152003</v>
      </c>
      <c r="U195" s="129">
        <v>4170.8434318639975</v>
      </c>
      <c r="V195" s="127">
        <v>8888.5895999999975</v>
      </c>
      <c r="W195" s="128">
        <v>1645.4613489600001</v>
      </c>
      <c r="X195" s="129">
        <v>1271.4016684559986</v>
      </c>
      <c r="Y195" s="127">
        <v>5454.8544000000029</v>
      </c>
      <c r="Z195" s="128">
        <v>833.99268921600026</v>
      </c>
      <c r="AA195" s="129">
        <v>581.59374931999992</v>
      </c>
      <c r="AB195" s="127">
        <v>3787.6624000000002</v>
      </c>
      <c r="AC195" s="128">
        <v>579.09570433600004</v>
      </c>
      <c r="AD195" s="129">
        <v>419.43521946399994</v>
      </c>
      <c r="AE195" s="127">
        <v>3706.173600000001</v>
      </c>
      <c r="AF195" s="128">
        <v>566.63688170399996</v>
      </c>
      <c r="AG195" s="129">
        <v>391.28862472800006</v>
      </c>
      <c r="AH195" s="127">
        <v>2721.1231999999995</v>
      </c>
      <c r="AI195" s="128">
        <v>416.03252604800008</v>
      </c>
      <c r="AJ195" s="129">
        <v>280.57224327199992</v>
      </c>
      <c r="AK195" s="127">
        <v>7667.6144000000031</v>
      </c>
      <c r="AL195" s="128">
        <v>1172.3015656160005</v>
      </c>
      <c r="AM195" s="129">
        <v>802.56311523999966</v>
      </c>
      <c r="AN195" s="144">
        <v>24536.59599999999</v>
      </c>
      <c r="AO195" s="143">
        <v>3751.4001624399966</v>
      </c>
      <c r="AP195" s="129">
        <v>2604.3871804000005</v>
      </c>
      <c r="AQ195" s="144">
        <v>27504.0664</v>
      </c>
      <c r="AR195" s="143">
        <v>4205.0967119999996</v>
      </c>
      <c r="AS195" s="129">
        <v>2941.1849769999999</v>
      </c>
      <c r="AT195" s="144">
        <v>30018.157599999991</v>
      </c>
      <c r="AU195" s="143">
        <v>4589.4761154640028</v>
      </c>
      <c r="AV195" s="129">
        <v>3411.8020071679975</v>
      </c>
    </row>
    <row r="196" spans="1:48" x14ac:dyDescent="0.25">
      <c r="A196" s="7">
        <v>183</v>
      </c>
      <c r="B196" s="136" t="s">
        <v>111</v>
      </c>
      <c r="C196" s="125">
        <v>200</v>
      </c>
      <c r="D196" s="84">
        <v>0.39500000000000002</v>
      </c>
      <c r="E196" s="84" t="s">
        <v>249</v>
      </c>
      <c r="F196" s="69">
        <v>37568</v>
      </c>
      <c r="G196" s="69">
        <v>39448</v>
      </c>
      <c r="H196" s="86" t="s">
        <v>383</v>
      </c>
      <c r="I196" s="65">
        <f t="shared" si="48"/>
        <v>1549477.9608000002</v>
      </c>
      <c r="J196" s="17">
        <f t="shared" si="49"/>
        <v>222907.89944554394</v>
      </c>
      <c r="K196" s="18">
        <f t="shared" si="47"/>
        <v>0.1438600000031339</v>
      </c>
      <c r="L196" s="19">
        <f t="shared" si="50"/>
        <v>153474.18839244195</v>
      </c>
      <c r="M196" s="127">
        <v>132664.65720000005</v>
      </c>
      <c r="N196" s="128">
        <v>19085.137584792017</v>
      </c>
      <c r="O196" s="129">
        <v>11524.916932020007</v>
      </c>
      <c r="P196" s="127">
        <v>174611.71560000011</v>
      </c>
      <c r="Q196" s="128">
        <v>25119.641406215975</v>
      </c>
      <c r="R196" s="129">
        <v>16807.105509659999</v>
      </c>
      <c r="S196" s="127">
        <v>233072.00160000011</v>
      </c>
      <c r="T196" s="128">
        <v>33529.738150175981</v>
      </c>
      <c r="U196" s="129">
        <v>24135.763968263989</v>
      </c>
      <c r="V196" s="127">
        <v>207227.46719999993</v>
      </c>
      <c r="W196" s="128">
        <v>29811.743431391958</v>
      </c>
      <c r="X196" s="129">
        <v>20819.499924287989</v>
      </c>
      <c r="Y196" s="127">
        <v>105230.73360000002</v>
      </c>
      <c r="Z196" s="128">
        <v>15138.493335696001</v>
      </c>
      <c r="AA196" s="129">
        <v>10582.562128943997</v>
      </c>
      <c r="AB196" s="127">
        <v>37458.199200000003</v>
      </c>
      <c r="AC196" s="128">
        <v>5388.7365369119989</v>
      </c>
      <c r="AD196" s="129">
        <v>3735.6895319400032</v>
      </c>
      <c r="AE196" s="127">
        <v>19113.617999999991</v>
      </c>
      <c r="AF196" s="128">
        <v>2749.6850854800014</v>
      </c>
      <c r="AG196" s="129">
        <v>1813.8453430200007</v>
      </c>
      <c r="AH196" s="127">
        <v>26924.944799999972</v>
      </c>
      <c r="AI196" s="128">
        <v>3873.4225589279945</v>
      </c>
      <c r="AJ196" s="129">
        <v>2552.8878341639984</v>
      </c>
      <c r="AK196" s="127">
        <v>29515.421999999973</v>
      </c>
      <c r="AL196" s="128">
        <v>4246.0886089199967</v>
      </c>
      <c r="AM196" s="129">
        <v>2771.0528495279973</v>
      </c>
      <c r="AN196" s="144">
        <v>130262.51880000014</v>
      </c>
      <c r="AO196" s="143">
        <v>18739.565954568028</v>
      </c>
      <c r="AP196" s="129">
        <v>12587.941303061987</v>
      </c>
      <c r="AQ196" s="144">
        <v>210329.66039999999</v>
      </c>
      <c r="AR196" s="143">
        <v>30258.024949999999</v>
      </c>
      <c r="AS196" s="129">
        <v>20676.56234</v>
      </c>
      <c r="AT196" s="144">
        <v>243067.02239999996</v>
      </c>
      <c r="AU196" s="143">
        <v>34967.621842463988</v>
      </c>
      <c r="AV196" s="129">
        <v>25466.360727551975</v>
      </c>
    </row>
    <row r="197" spans="1:48" x14ac:dyDescent="0.25">
      <c r="A197" s="7">
        <v>184</v>
      </c>
      <c r="B197" s="136" t="s">
        <v>698</v>
      </c>
      <c r="C197" s="125">
        <v>201</v>
      </c>
      <c r="D197" s="84">
        <v>0.12</v>
      </c>
      <c r="E197" s="84" t="s">
        <v>249</v>
      </c>
      <c r="F197" s="69">
        <v>34182</v>
      </c>
      <c r="G197" s="69">
        <v>39479</v>
      </c>
      <c r="H197" s="86" t="s">
        <v>384</v>
      </c>
      <c r="I197" s="65">
        <f t="shared" si="48"/>
        <v>454999.98880000005</v>
      </c>
      <c r="J197" s="17">
        <f t="shared" si="49"/>
        <v>69819.748280859974</v>
      </c>
      <c r="K197" s="18">
        <f t="shared" si="47"/>
        <v>0.15344999999890102</v>
      </c>
      <c r="L197" s="19">
        <f t="shared" si="50"/>
        <v>48730.267837060012</v>
      </c>
      <c r="M197" s="127">
        <v>51185.475600000034</v>
      </c>
      <c r="N197" s="128">
        <v>7854.4112308199929</v>
      </c>
      <c r="O197" s="129">
        <v>4950.5138661600022</v>
      </c>
      <c r="P197" s="127">
        <v>63825.492599999961</v>
      </c>
      <c r="Q197" s="128">
        <v>9794.0218394699932</v>
      </c>
      <c r="R197" s="129">
        <v>6833.7598778639976</v>
      </c>
      <c r="S197" s="127">
        <v>85803.388800000073</v>
      </c>
      <c r="T197" s="128">
        <v>13166.530011359986</v>
      </c>
      <c r="U197" s="129">
        <v>9730.6258537320027</v>
      </c>
      <c r="V197" s="127">
        <v>52763.281800000004</v>
      </c>
      <c r="W197" s="128">
        <v>8096.5255922100014</v>
      </c>
      <c r="X197" s="129">
        <v>5822.9176015200119</v>
      </c>
      <c r="Y197" s="127">
        <v>24472.741199999989</v>
      </c>
      <c r="Z197" s="128">
        <v>3755.3421371400045</v>
      </c>
      <c r="AA197" s="129">
        <v>2668.0035492299999</v>
      </c>
      <c r="AB197" s="127">
        <v>15023.769000000004</v>
      </c>
      <c r="AC197" s="128">
        <v>2305.3973530500016</v>
      </c>
      <c r="AD197" s="129">
        <v>1639.7077767779981</v>
      </c>
      <c r="AE197" s="127">
        <v>22433.6394</v>
      </c>
      <c r="AF197" s="128">
        <v>3442.4419659300015</v>
      </c>
      <c r="AG197" s="129">
        <v>2314.0184771400018</v>
      </c>
      <c r="AH197" s="127">
        <v>12638.533799999987</v>
      </c>
      <c r="AI197" s="128">
        <v>1939.3830116099989</v>
      </c>
      <c r="AJ197" s="129">
        <v>1304.0231447159986</v>
      </c>
      <c r="AK197" s="127">
        <v>23616.311400000006</v>
      </c>
      <c r="AL197" s="128">
        <v>3623.9229843299986</v>
      </c>
      <c r="AM197" s="129">
        <v>2454.5879586780002</v>
      </c>
      <c r="AN197" s="144">
        <v>50105.545199999979</v>
      </c>
      <c r="AO197" s="143">
        <v>7688.6959109399922</v>
      </c>
      <c r="AP197" s="129">
        <v>5289.3751932419991</v>
      </c>
      <c r="AQ197" s="144">
        <v>53131.81</v>
      </c>
      <c r="AR197" s="143">
        <v>8153.0762439999999</v>
      </c>
      <c r="AS197" s="129">
        <v>5722.7345379999997</v>
      </c>
      <c r="AT197" s="144">
        <v>0</v>
      </c>
      <c r="AU197" s="143">
        <v>0</v>
      </c>
      <c r="AV197" s="129">
        <v>0</v>
      </c>
    </row>
    <row r="198" spans="1:48" x14ac:dyDescent="0.25">
      <c r="A198" s="7">
        <v>185</v>
      </c>
      <c r="B198" s="136" t="s">
        <v>699</v>
      </c>
      <c r="C198" s="125">
        <v>202</v>
      </c>
      <c r="D198" s="84">
        <v>0.4</v>
      </c>
      <c r="E198" s="84" t="s">
        <v>249</v>
      </c>
      <c r="F198" s="69">
        <v>35226</v>
      </c>
      <c r="G198" s="69">
        <v>39479</v>
      </c>
      <c r="H198" s="86" t="s">
        <v>385</v>
      </c>
      <c r="I198" s="65">
        <f t="shared" si="48"/>
        <v>876615.98399999994</v>
      </c>
      <c r="J198" s="17">
        <f t="shared" si="49"/>
        <v>117413.94489486409</v>
      </c>
      <c r="K198" s="18">
        <f t="shared" si="47"/>
        <v>0.13393999999760911</v>
      </c>
      <c r="L198" s="19">
        <f t="shared" si="50"/>
        <v>78771.61824111201</v>
      </c>
      <c r="M198" s="127">
        <v>73338.43359999996</v>
      </c>
      <c r="N198" s="128">
        <v>9822.9497963839949</v>
      </c>
      <c r="O198" s="129">
        <v>5636.1935169119979</v>
      </c>
      <c r="P198" s="127">
        <v>164003.14559999993</v>
      </c>
      <c r="Q198" s="128">
        <v>21966.581321664016</v>
      </c>
      <c r="R198" s="129">
        <v>14463.383849984006</v>
      </c>
      <c r="S198" s="127">
        <v>201254.97600000005</v>
      </c>
      <c r="T198" s="128">
        <v>26956.091485440033</v>
      </c>
      <c r="U198" s="129">
        <v>18865.12521319999</v>
      </c>
      <c r="V198" s="127">
        <v>68367.615999999995</v>
      </c>
      <c r="W198" s="128">
        <v>9157.158487040002</v>
      </c>
      <c r="X198" s="129">
        <v>6235.6299068800008</v>
      </c>
      <c r="Y198" s="127">
        <v>29541.708799999989</v>
      </c>
      <c r="Z198" s="128">
        <v>3956.8164766720006</v>
      </c>
      <c r="AA198" s="129">
        <v>2658.8574626879981</v>
      </c>
      <c r="AB198" s="127">
        <v>5797.4879999999985</v>
      </c>
      <c r="AC198" s="128">
        <v>776.51554271999998</v>
      </c>
      <c r="AD198" s="129">
        <v>532.62804300800019</v>
      </c>
      <c r="AE198" s="127">
        <v>7406.7423999999965</v>
      </c>
      <c r="AF198" s="128">
        <v>992.05907705599975</v>
      </c>
      <c r="AG198" s="129">
        <v>664.11342939199938</v>
      </c>
      <c r="AH198" s="127">
        <v>0</v>
      </c>
      <c r="AI198" s="128">
        <v>0</v>
      </c>
      <c r="AJ198" s="129">
        <v>0</v>
      </c>
      <c r="AK198" s="127">
        <v>9723.7423999999974</v>
      </c>
      <c r="AL198" s="128">
        <v>1302.398057056</v>
      </c>
      <c r="AM198" s="129">
        <v>849.06231908799941</v>
      </c>
      <c r="AN198" s="144">
        <v>47153.585599999984</v>
      </c>
      <c r="AO198" s="143">
        <v>6315.7512552640083</v>
      </c>
      <c r="AP198" s="129">
        <v>4112.546313912002</v>
      </c>
      <c r="AQ198" s="144">
        <v>116205.55839999999</v>
      </c>
      <c r="AR198" s="143">
        <v>15564.57249</v>
      </c>
      <c r="AS198" s="129">
        <v>10218.21247</v>
      </c>
      <c r="AT198" s="144">
        <v>153822.98720000006</v>
      </c>
      <c r="AU198" s="143">
        <v>20603.050905568045</v>
      </c>
      <c r="AV198" s="129">
        <v>14535.865716048011</v>
      </c>
    </row>
    <row r="199" spans="1:48" x14ac:dyDescent="0.25">
      <c r="A199" s="7">
        <v>186</v>
      </c>
      <c r="B199" s="136" t="s">
        <v>700</v>
      </c>
      <c r="C199" s="125">
        <v>203</v>
      </c>
      <c r="D199" s="84">
        <v>0.19700000000000001</v>
      </c>
      <c r="E199" s="84" t="s">
        <v>249</v>
      </c>
      <c r="F199" s="69">
        <v>36875</v>
      </c>
      <c r="G199" s="69">
        <v>39479</v>
      </c>
      <c r="H199" s="86" t="s">
        <v>386</v>
      </c>
      <c r="I199" s="65">
        <f t="shared" si="48"/>
        <v>620000.01400000008</v>
      </c>
      <c r="J199" s="17">
        <f t="shared" si="49"/>
        <v>94791.802140859974</v>
      </c>
      <c r="K199" s="18">
        <f t="shared" si="47"/>
        <v>0.15289000000064509</v>
      </c>
      <c r="L199" s="19">
        <f t="shared" si="50"/>
        <v>66635.630650747975</v>
      </c>
      <c r="M199" s="127">
        <v>32044.382399999991</v>
      </c>
      <c r="N199" s="128">
        <v>4899.2656251359958</v>
      </c>
      <c r="O199" s="129">
        <v>3071.4769456919971</v>
      </c>
      <c r="P199" s="127">
        <v>69248.703600000023</v>
      </c>
      <c r="Q199" s="128">
        <v>10587.434293403998</v>
      </c>
      <c r="R199" s="129">
        <v>7441.5024987480028</v>
      </c>
      <c r="S199" s="127">
        <v>112225.79879999996</v>
      </c>
      <c r="T199" s="128">
        <v>17158.202378531987</v>
      </c>
      <c r="U199" s="129">
        <v>12664.819635551985</v>
      </c>
      <c r="V199" s="127">
        <v>83175.231600000101</v>
      </c>
      <c r="W199" s="128">
        <v>12716.661159323998</v>
      </c>
      <c r="X199" s="129">
        <v>9149.4567434399978</v>
      </c>
      <c r="Y199" s="127">
        <v>33348.138000000014</v>
      </c>
      <c r="Z199" s="128">
        <v>5098.5968188199977</v>
      </c>
      <c r="AA199" s="129">
        <v>3644.2211698560009</v>
      </c>
      <c r="AB199" s="127">
        <v>15102.063600000014</v>
      </c>
      <c r="AC199" s="128">
        <v>2308.9545038040019</v>
      </c>
      <c r="AD199" s="129">
        <v>1610.4402355799994</v>
      </c>
      <c r="AE199" s="127">
        <v>34064.024400000031</v>
      </c>
      <c r="AF199" s="128">
        <v>5208.0486905159996</v>
      </c>
      <c r="AG199" s="129">
        <v>3498.7842628200024</v>
      </c>
      <c r="AH199" s="127">
        <v>18943.408799999983</v>
      </c>
      <c r="AI199" s="128">
        <v>2896.2577714319987</v>
      </c>
      <c r="AJ199" s="129">
        <v>1946.052463151997</v>
      </c>
      <c r="AK199" s="127">
        <v>26051.839200000039</v>
      </c>
      <c r="AL199" s="128">
        <v>3983.0656952880049</v>
      </c>
      <c r="AM199" s="129">
        <v>2679.5552085120025</v>
      </c>
      <c r="AN199" s="144">
        <v>87432.783599999908</v>
      </c>
      <c r="AO199" s="143">
        <v>13367.59828460401</v>
      </c>
      <c r="AP199" s="129">
        <v>9265.174947395999</v>
      </c>
      <c r="AQ199" s="144">
        <v>108363.64</v>
      </c>
      <c r="AR199" s="143">
        <v>16567.716919999999</v>
      </c>
      <c r="AS199" s="129">
        <v>11664.14654</v>
      </c>
      <c r="AT199" s="144">
        <v>0</v>
      </c>
      <c r="AU199" s="143">
        <v>0</v>
      </c>
      <c r="AV199" s="129">
        <v>0</v>
      </c>
    </row>
    <row r="200" spans="1:48" x14ac:dyDescent="0.25">
      <c r="A200" s="7">
        <v>187</v>
      </c>
      <c r="B200" s="136" t="s">
        <v>112</v>
      </c>
      <c r="C200" s="125">
        <v>204</v>
      </c>
      <c r="D200" s="84">
        <v>0.31</v>
      </c>
      <c r="E200" s="84" t="s">
        <v>249</v>
      </c>
      <c r="F200" s="69">
        <v>36917</v>
      </c>
      <c r="G200" s="69">
        <v>39873</v>
      </c>
      <c r="H200" s="86" t="s">
        <v>387</v>
      </c>
      <c r="I200" s="65">
        <f t="shared" si="48"/>
        <v>480052.01640000008</v>
      </c>
      <c r="J200" s="17">
        <f t="shared" si="49"/>
        <v>69367.652192799957</v>
      </c>
      <c r="K200" s="18">
        <f t="shared" si="47"/>
        <v>0.14450028293392236</v>
      </c>
      <c r="L200" s="19">
        <f t="shared" si="50"/>
        <v>48430.807579516026</v>
      </c>
      <c r="M200" s="127">
        <v>3192.4183999999996</v>
      </c>
      <c r="N200" s="128">
        <v>574.09260087199993</v>
      </c>
      <c r="O200" s="129">
        <v>359.02477223999995</v>
      </c>
      <c r="P200" s="127">
        <v>68343.575200000108</v>
      </c>
      <c r="Q200" s="128">
        <v>10024.444555863989</v>
      </c>
      <c r="R200" s="129">
        <v>6903.1969016560042</v>
      </c>
      <c r="S200" s="127">
        <v>130023.98640000002</v>
      </c>
      <c r="T200" s="128">
        <v>18705.250683503993</v>
      </c>
      <c r="U200" s="129">
        <v>13438.205838056012</v>
      </c>
      <c r="V200" s="127">
        <v>22700.932000000019</v>
      </c>
      <c r="W200" s="128">
        <v>3265.7560775199972</v>
      </c>
      <c r="X200" s="129">
        <v>2286.7627087200003</v>
      </c>
      <c r="Y200" s="127">
        <v>3786.0319999999988</v>
      </c>
      <c r="Z200" s="128">
        <v>544.65856352000014</v>
      </c>
      <c r="AA200" s="129">
        <v>359.88513257600005</v>
      </c>
      <c r="AB200" s="127">
        <v>0</v>
      </c>
      <c r="AC200" s="128">
        <v>0</v>
      </c>
      <c r="AD200" s="129">
        <v>0</v>
      </c>
      <c r="AE200" s="127">
        <v>0</v>
      </c>
      <c r="AF200" s="128">
        <v>0</v>
      </c>
      <c r="AG200" s="129">
        <v>0</v>
      </c>
      <c r="AH200" s="127">
        <v>6572.0871999999999</v>
      </c>
      <c r="AI200" s="128">
        <v>945.46046459199988</v>
      </c>
      <c r="AJ200" s="129">
        <v>595.86074521599983</v>
      </c>
      <c r="AK200" s="127">
        <v>5031.8271999999988</v>
      </c>
      <c r="AL200" s="128">
        <v>723.87866099199982</v>
      </c>
      <c r="AM200" s="129">
        <v>377.55083621600005</v>
      </c>
      <c r="AN200" s="144">
        <v>44629.046000000009</v>
      </c>
      <c r="AO200" s="143">
        <v>6420.3345575599988</v>
      </c>
      <c r="AP200" s="129">
        <v>4263.0704547280011</v>
      </c>
      <c r="AQ200" s="144">
        <v>102013.7404</v>
      </c>
      <c r="AR200" s="143">
        <v>14675.696690000001</v>
      </c>
      <c r="AS200" s="129">
        <v>9959.54853</v>
      </c>
      <c r="AT200" s="144">
        <v>93758.371599999897</v>
      </c>
      <c r="AU200" s="143">
        <v>13488.079338375986</v>
      </c>
      <c r="AV200" s="129">
        <v>9887.7016601080068</v>
      </c>
    </row>
    <row r="201" spans="1:48" x14ac:dyDescent="0.25">
      <c r="A201" s="7">
        <v>188</v>
      </c>
      <c r="B201" s="136" t="s">
        <v>113</v>
      </c>
      <c r="C201" s="125">
        <v>205</v>
      </c>
      <c r="D201" s="84">
        <v>0.14499999999999999</v>
      </c>
      <c r="E201" s="84" t="s">
        <v>249</v>
      </c>
      <c r="F201" s="69">
        <v>36357</v>
      </c>
      <c r="G201" s="69">
        <v>39448</v>
      </c>
      <c r="H201" s="86" t="s">
        <v>388</v>
      </c>
      <c r="I201" s="65">
        <f t="shared" si="48"/>
        <v>479762.40206472005</v>
      </c>
      <c r="J201" s="17">
        <f t="shared" si="49"/>
        <v>70467.501615957313</v>
      </c>
      <c r="K201" s="18">
        <f t="shared" si="47"/>
        <v>0.14688000000144077</v>
      </c>
      <c r="L201" s="19">
        <f t="shared" si="50"/>
        <v>49192.970048518408</v>
      </c>
      <c r="M201" s="127">
        <v>39738.173732400013</v>
      </c>
      <c r="N201" s="128">
        <v>5836.7429578149104</v>
      </c>
      <c r="O201" s="129">
        <v>3584.8716423370033</v>
      </c>
      <c r="P201" s="127">
        <v>76567.220366519963</v>
      </c>
      <c r="Q201" s="128">
        <v>11246.19332743447</v>
      </c>
      <c r="R201" s="129">
        <v>7717.8997146322681</v>
      </c>
      <c r="S201" s="127">
        <v>106612.41611123999</v>
      </c>
      <c r="T201" s="128">
        <v>15659.231678418948</v>
      </c>
      <c r="U201" s="129">
        <v>11381.146033782385</v>
      </c>
      <c r="V201" s="127">
        <v>38011.62870648002</v>
      </c>
      <c r="W201" s="128">
        <v>5583.148024407792</v>
      </c>
      <c r="X201" s="129">
        <v>3961.0050449998407</v>
      </c>
      <c r="Y201" s="127">
        <v>18769.760766119976</v>
      </c>
      <c r="Z201" s="128">
        <v>2756.9024613277074</v>
      </c>
      <c r="AA201" s="129">
        <v>1951.3824955428497</v>
      </c>
      <c r="AB201" s="127">
        <v>12554.12907996001</v>
      </c>
      <c r="AC201" s="128">
        <v>1843.9504792645259</v>
      </c>
      <c r="AD201" s="129">
        <v>1296.1732206609422</v>
      </c>
      <c r="AE201" s="127">
        <v>11419.250693760017</v>
      </c>
      <c r="AF201" s="128">
        <v>1677.2595418994683</v>
      </c>
      <c r="AG201" s="129">
        <v>1112.7129220518186</v>
      </c>
      <c r="AH201" s="127">
        <v>11979.047765879997</v>
      </c>
      <c r="AI201" s="128">
        <v>1759.4825358524565</v>
      </c>
      <c r="AJ201" s="129">
        <v>1160.060795923506</v>
      </c>
      <c r="AK201" s="127">
        <v>10990.192165680017</v>
      </c>
      <c r="AL201" s="128">
        <v>1614.2394252950792</v>
      </c>
      <c r="AM201" s="129">
        <v>1083.3635663006055</v>
      </c>
      <c r="AN201" s="144">
        <v>25729.899765959981</v>
      </c>
      <c r="AO201" s="143">
        <v>3779.2076776242061</v>
      </c>
      <c r="AP201" s="129">
        <v>2560.1166262772963</v>
      </c>
      <c r="AQ201" s="144">
        <v>56272.061759999997</v>
      </c>
      <c r="AR201" s="143">
        <v>8265.2404320000005</v>
      </c>
      <c r="AS201" s="129">
        <v>5692.9779820000003</v>
      </c>
      <c r="AT201" s="144">
        <v>71118.621150720035</v>
      </c>
      <c r="AU201" s="143">
        <v>10445.903074617763</v>
      </c>
      <c r="AV201" s="129">
        <v>7691.2600040099014</v>
      </c>
    </row>
    <row r="202" spans="1:48" x14ac:dyDescent="0.25">
      <c r="A202" s="7">
        <v>189</v>
      </c>
      <c r="B202" s="136" t="s">
        <v>115</v>
      </c>
      <c r="C202" s="125">
        <v>213</v>
      </c>
      <c r="D202" s="84">
        <v>0.45</v>
      </c>
      <c r="E202" s="84" t="s">
        <v>249</v>
      </c>
      <c r="F202" s="69">
        <v>36644</v>
      </c>
      <c r="G202" s="69">
        <v>39479</v>
      </c>
      <c r="H202" s="86" t="s">
        <v>390</v>
      </c>
      <c r="I202" s="65">
        <f t="shared" si="48"/>
        <v>435420.27200000011</v>
      </c>
      <c r="J202" s="17">
        <f t="shared" si="49"/>
        <v>60148.956374279995</v>
      </c>
      <c r="K202" s="18">
        <f t="shared" si="47"/>
        <v>0.13814000000045928</v>
      </c>
      <c r="L202" s="19">
        <f t="shared" si="50"/>
        <v>41303.241278839996</v>
      </c>
      <c r="M202" s="127">
        <v>28092.57599999999</v>
      </c>
      <c r="N202" s="128">
        <v>3880.7084486399995</v>
      </c>
      <c r="O202" s="129">
        <v>2300.1642526399992</v>
      </c>
      <c r="P202" s="127">
        <v>45276.640000000058</v>
      </c>
      <c r="Q202" s="128">
        <v>6254.5150495999987</v>
      </c>
      <c r="R202" s="129">
        <v>4160.1749481599982</v>
      </c>
      <c r="S202" s="127">
        <v>108491.37600000006</v>
      </c>
      <c r="T202" s="128">
        <v>14986.998680639996</v>
      </c>
      <c r="U202" s="129">
        <v>10662.733032800013</v>
      </c>
      <c r="V202" s="127">
        <v>59557.776000000005</v>
      </c>
      <c r="W202" s="128">
        <v>8227.3111766400016</v>
      </c>
      <c r="X202" s="129">
        <v>5655.2416302399952</v>
      </c>
      <c r="Y202" s="127">
        <v>31820.047999999995</v>
      </c>
      <c r="Z202" s="128">
        <v>4395.6214307199998</v>
      </c>
      <c r="AA202" s="129">
        <v>2979.9723454400005</v>
      </c>
      <c r="AB202" s="127">
        <v>13026.208000000001</v>
      </c>
      <c r="AC202" s="128">
        <v>1799.4403731199995</v>
      </c>
      <c r="AD202" s="129">
        <v>1234.2156879999993</v>
      </c>
      <c r="AE202" s="127">
        <v>7030.1919999999991</v>
      </c>
      <c r="AF202" s="128">
        <v>971.15072287999999</v>
      </c>
      <c r="AG202" s="129">
        <v>629.79001568000001</v>
      </c>
      <c r="AH202" s="127">
        <v>6283.9679999999989</v>
      </c>
      <c r="AI202" s="128">
        <v>868.06733951999979</v>
      </c>
      <c r="AJ202" s="129">
        <v>605.89237967999964</v>
      </c>
      <c r="AK202" s="127">
        <v>4197.424</v>
      </c>
      <c r="AL202" s="128">
        <v>579.83215136000001</v>
      </c>
      <c r="AM202" s="129">
        <v>336.06267919999982</v>
      </c>
      <c r="AN202" s="144">
        <v>13445.423999999995</v>
      </c>
      <c r="AO202" s="143">
        <v>1857.3508713599997</v>
      </c>
      <c r="AP202" s="129">
        <v>1250.6317986399995</v>
      </c>
      <c r="AQ202" s="144">
        <v>46118.32</v>
      </c>
      <c r="AR202" s="143">
        <v>6370.7847250000004</v>
      </c>
      <c r="AS202" s="129">
        <v>4288.8391449999999</v>
      </c>
      <c r="AT202" s="144">
        <v>72080.320000000022</v>
      </c>
      <c r="AU202" s="143">
        <v>9957.1754048000021</v>
      </c>
      <c r="AV202" s="129">
        <v>7199.5233633599901</v>
      </c>
    </row>
    <row r="203" spans="1:48" x14ac:dyDescent="0.25">
      <c r="A203" s="7">
        <v>190</v>
      </c>
      <c r="B203" s="136" t="s">
        <v>116</v>
      </c>
      <c r="C203" s="125">
        <v>214</v>
      </c>
      <c r="D203" s="84">
        <v>0.25</v>
      </c>
      <c r="E203" s="84" t="s">
        <v>249</v>
      </c>
      <c r="F203" s="69">
        <v>37207</v>
      </c>
      <c r="G203" s="69">
        <v>39479</v>
      </c>
      <c r="H203" s="86" t="s">
        <v>391</v>
      </c>
      <c r="I203" s="65">
        <f t="shared" si="48"/>
        <v>332241.36800000002</v>
      </c>
      <c r="J203" s="17">
        <f t="shared" si="49"/>
        <v>47796.243200240009</v>
      </c>
      <c r="K203" s="18">
        <f t="shared" si="47"/>
        <v>0.14385999999927765</v>
      </c>
      <c r="L203" s="19">
        <f t="shared" si="50"/>
        <v>33352.570891640011</v>
      </c>
      <c r="M203" s="127">
        <v>22332.503999999986</v>
      </c>
      <c r="N203" s="128">
        <v>3212.7540254400005</v>
      </c>
      <c r="O203" s="129">
        <v>1944.6940892800003</v>
      </c>
      <c r="P203" s="127">
        <v>35576.112000000001</v>
      </c>
      <c r="Q203" s="128">
        <v>5117.9794723199984</v>
      </c>
      <c r="R203" s="129">
        <v>3472.8019962400031</v>
      </c>
      <c r="S203" s="127">
        <v>81147.336000000054</v>
      </c>
      <c r="T203" s="128">
        <v>11673.855756960011</v>
      </c>
      <c r="U203" s="129">
        <v>8431.0815482400048</v>
      </c>
      <c r="V203" s="127">
        <v>43954.328000000001</v>
      </c>
      <c r="W203" s="128">
        <v>6323.2696260800003</v>
      </c>
      <c r="X203" s="129">
        <v>4428.4890451199981</v>
      </c>
      <c r="Y203" s="127">
        <v>24152.22399999998</v>
      </c>
      <c r="Z203" s="128">
        <v>3474.5389446400013</v>
      </c>
      <c r="AA203" s="129">
        <v>2409.8830408800009</v>
      </c>
      <c r="AB203" s="127">
        <v>10717.472000000003</v>
      </c>
      <c r="AC203" s="128">
        <v>1541.8155219200005</v>
      </c>
      <c r="AD203" s="129">
        <v>1080.9147999200002</v>
      </c>
      <c r="AE203" s="127">
        <v>6498.8879999999972</v>
      </c>
      <c r="AF203" s="128">
        <v>934.93002768000019</v>
      </c>
      <c r="AG203" s="129">
        <v>612.53342944000019</v>
      </c>
      <c r="AH203" s="127">
        <v>5888.2239999999993</v>
      </c>
      <c r="AI203" s="128">
        <v>847.07990464000022</v>
      </c>
      <c r="AJ203" s="129">
        <v>592.19048536000014</v>
      </c>
      <c r="AK203" s="127">
        <v>4273.3520000000008</v>
      </c>
      <c r="AL203" s="128">
        <v>614.76441872000021</v>
      </c>
      <c r="AM203" s="129">
        <v>376.06312192000013</v>
      </c>
      <c r="AN203" s="144">
        <v>10474.831999999997</v>
      </c>
      <c r="AO203" s="143">
        <v>1506.90933152</v>
      </c>
      <c r="AP203" s="129">
        <v>1034.4560085999999</v>
      </c>
      <c r="AQ203" s="144">
        <v>34469.584000000003</v>
      </c>
      <c r="AR203" s="143">
        <v>4958.7943539999997</v>
      </c>
      <c r="AS203" s="129">
        <v>3400.9057859999998</v>
      </c>
      <c r="AT203" s="144">
        <v>52756.512000000002</v>
      </c>
      <c r="AU203" s="143">
        <v>7589.5518163200049</v>
      </c>
      <c r="AV203" s="129">
        <v>5568.557540640003</v>
      </c>
    </row>
    <row r="204" spans="1:48" x14ac:dyDescent="0.25">
      <c r="A204" s="7">
        <v>191</v>
      </c>
      <c r="B204" s="136" t="s">
        <v>117</v>
      </c>
      <c r="C204" s="125">
        <v>209</v>
      </c>
      <c r="D204" s="84">
        <v>0.2</v>
      </c>
      <c r="E204" s="84" t="s">
        <v>249</v>
      </c>
      <c r="F204" s="69">
        <v>36798</v>
      </c>
      <c r="G204" s="69">
        <v>39479</v>
      </c>
      <c r="H204" s="86" t="s">
        <v>392</v>
      </c>
      <c r="I204" s="65">
        <f t="shared" si="48"/>
        <v>122822.02879999996</v>
      </c>
      <c r="J204" s="17">
        <f t="shared" si="49"/>
        <v>18778.259983039992</v>
      </c>
      <c r="K204" s="18">
        <f t="shared" si="47"/>
        <v>0.15288999999843675</v>
      </c>
      <c r="L204" s="19">
        <f t="shared" si="50"/>
        <v>13445.305024424</v>
      </c>
      <c r="M204" s="127">
        <v>5196.3528000000015</v>
      </c>
      <c r="N204" s="128">
        <v>794.47037959199986</v>
      </c>
      <c r="O204" s="129">
        <v>494.97368462399965</v>
      </c>
      <c r="P204" s="127">
        <v>41647.184799999988</v>
      </c>
      <c r="Q204" s="128">
        <v>6367.4380840719978</v>
      </c>
      <c r="R204" s="129">
        <v>4482.1761353840011</v>
      </c>
      <c r="S204" s="127">
        <v>31808.103200000005</v>
      </c>
      <c r="T204" s="128">
        <v>4863.1408982479943</v>
      </c>
      <c r="U204" s="129">
        <v>3569.1362921600007</v>
      </c>
      <c r="V204" s="127">
        <v>7864.3504000000003</v>
      </c>
      <c r="W204" s="128">
        <v>1202.3805326560002</v>
      </c>
      <c r="X204" s="129">
        <v>870.71010580000029</v>
      </c>
      <c r="Y204" s="127">
        <v>1974.1752000000001</v>
      </c>
      <c r="Z204" s="128">
        <v>301.83164632800003</v>
      </c>
      <c r="AA204" s="129">
        <v>222.45878006399997</v>
      </c>
      <c r="AB204" s="127">
        <v>320.77840000000003</v>
      </c>
      <c r="AC204" s="128">
        <v>49.043809576000001</v>
      </c>
      <c r="AD204" s="129">
        <v>27.788336391999998</v>
      </c>
      <c r="AE204" s="127">
        <v>393.42720000000008</v>
      </c>
      <c r="AF204" s="128">
        <v>60.151084607999991</v>
      </c>
      <c r="AG204" s="129">
        <v>36.576170319999996</v>
      </c>
      <c r="AH204" s="127">
        <v>0</v>
      </c>
      <c r="AI204" s="128">
        <v>0</v>
      </c>
      <c r="AJ204" s="129">
        <v>0</v>
      </c>
      <c r="AK204" s="127">
        <v>0</v>
      </c>
      <c r="AL204" s="128">
        <v>0</v>
      </c>
      <c r="AM204" s="129">
        <v>0</v>
      </c>
      <c r="AN204" s="144">
        <v>1022.0816000000002</v>
      </c>
      <c r="AO204" s="143">
        <v>156.26605582400001</v>
      </c>
      <c r="AP204" s="129">
        <v>103.17253311200001</v>
      </c>
      <c r="AQ204" s="144">
        <v>10855.792799999999</v>
      </c>
      <c r="AR204" s="143">
        <v>1659.7421609999999</v>
      </c>
      <c r="AS204" s="129">
        <v>1138.866368</v>
      </c>
      <c r="AT204" s="144">
        <v>21739.782399999971</v>
      </c>
      <c r="AU204" s="143">
        <v>3323.7953311360006</v>
      </c>
      <c r="AV204" s="129">
        <v>2499.4466185679994</v>
      </c>
    </row>
    <row r="205" spans="1:48" x14ac:dyDescent="0.25">
      <c r="A205" s="7">
        <v>192</v>
      </c>
      <c r="B205" s="136" t="s">
        <v>118</v>
      </c>
      <c r="C205" s="125">
        <v>207</v>
      </c>
      <c r="D205" s="84">
        <v>0.2</v>
      </c>
      <c r="E205" s="84" t="s">
        <v>249</v>
      </c>
      <c r="F205" s="69">
        <v>36941</v>
      </c>
      <c r="G205" s="69">
        <v>39479</v>
      </c>
      <c r="H205" s="86" t="s">
        <v>393</v>
      </c>
      <c r="I205" s="65">
        <f t="shared" si="48"/>
        <v>158318.6480000001</v>
      </c>
      <c r="J205" s="17">
        <f t="shared" si="49"/>
        <v>24205.338092359983</v>
      </c>
      <c r="K205" s="18">
        <f t="shared" si="47"/>
        <v>0.1528899999977259</v>
      </c>
      <c r="L205" s="19">
        <f t="shared" si="50"/>
        <v>17318.832754800002</v>
      </c>
      <c r="M205" s="127">
        <v>12312.008000000002</v>
      </c>
      <c r="N205" s="128">
        <v>1882.3829031199996</v>
      </c>
      <c r="O205" s="129">
        <v>1191.9204571999999</v>
      </c>
      <c r="P205" s="127">
        <v>41292.584000000039</v>
      </c>
      <c r="Q205" s="128">
        <v>6313.2231677599948</v>
      </c>
      <c r="R205" s="129">
        <v>4450.6613416800028</v>
      </c>
      <c r="S205" s="127">
        <v>37262.392000000014</v>
      </c>
      <c r="T205" s="128">
        <v>5697.04711288</v>
      </c>
      <c r="U205" s="129">
        <v>4192.9052059199994</v>
      </c>
      <c r="V205" s="127">
        <v>13203.575999999997</v>
      </c>
      <c r="W205" s="128">
        <v>2018.6947346399995</v>
      </c>
      <c r="X205" s="129">
        <v>1452.9602002400004</v>
      </c>
      <c r="Y205" s="127">
        <v>4828.7439999999988</v>
      </c>
      <c r="Z205" s="128">
        <v>738.26667016000022</v>
      </c>
      <c r="AA205" s="129">
        <v>522.37879176000001</v>
      </c>
      <c r="AB205" s="127">
        <v>3374.3840000000009</v>
      </c>
      <c r="AC205" s="128">
        <v>515.90956976000007</v>
      </c>
      <c r="AD205" s="129">
        <v>395.92476799999991</v>
      </c>
      <c r="AE205" s="127">
        <v>139.60000000000002</v>
      </c>
      <c r="AF205" s="128">
        <v>21.343443999999998</v>
      </c>
      <c r="AG205" s="129">
        <v>15.820489039999998</v>
      </c>
      <c r="AH205" s="127">
        <v>153.71199999999999</v>
      </c>
      <c r="AI205" s="128">
        <v>23.501027679999996</v>
      </c>
      <c r="AJ205" s="129">
        <v>21.433334959999996</v>
      </c>
      <c r="AK205" s="127">
        <v>0</v>
      </c>
      <c r="AL205" s="128">
        <v>0</v>
      </c>
      <c r="AM205" s="129">
        <v>0</v>
      </c>
      <c r="AN205" s="144">
        <v>1342.4</v>
      </c>
      <c r="AO205" s="143">
        <v>205.2395359999999</v>
      </c>
      <c r="AP205" s="129">
        <v>151.81821639999998</v>
      </c>
      <c r="AQ205" s="144">
        <v>18064.423999999999</v>
      </c>
      <c r="AR205" s="143">
        <v>2761.8697849999999</v>
      </c>
      <c r="AS205" s="129">
        <v>1948.09536</v>
      </c>
      <c r="AT205" s="144">
        <v>26344.824000000019</v>
      </c>
      <c r="AU205" s="143">
        <v>4027.8601413599954</v>
      </c>
      <c r="AV205" s="129">
        <v>2974.9145896000005</v>
      </c>
    </row>
    <row r="206" spans="1:48" x14ac:dyDescent="0.25">
      <c r="A206" s="7">
        <v>193</v>
      </c>
      <c r="B206" s="136" t="s">
        <v>119</v>
      </c>
      <c r="C206" s="125">
        <v>208</v>
      </c>
      <c r="D206" s="84">
        <v>0.32500000000000001</v>
      </c>
      <c r="E206" s="84" t="s">
        <v>249</v>
      </c>
      <c r="F206" s="69">
        <v>36157</v>
      </c>
      <c r="G206" s="69">
        <v>39479</v>
      </c>
      <c r="H206" s="86" t="s">
        <v>394</v>
      </c>
      <c r="I206" s="65">
        <f t="shared" si="48"/>
        <v>214074.82800000007</v>
      </c>
      <c r="J206" s="17">
        <f t="shared" si="49"/>
        <v>30704.752580520002</v>
      </c>
      <c r="K206" s="18">
        <f t="shared" si="47"/>
        <v>0.14343000000224218</v>
      </c>
      <c r="L206" s="19">
        <f t="shared" si="50"/>
        <v>21533.614549720001</v>
      </c>
      <c r="M206" s="127">
        <v>0</v>
      </c>
      <c r="N206" s="128">
        <v>0</v>
      </c>
      <c r="O206" s="129">
        <v>0</v>
      </c>
      <c r="P206" s="127">
        <v>86289.287999999942</v>
      </c>
      <c r="Q206" s="128">
        <v>12376.472577839999</v>
      </c>
      <c r="R206" s="129">
        <v>8534.0651642399953</v>
      </c>
      <c r="S206" s="127">
        <v>58319.736000000063</v>
      </c>
      <c r="T206" s="128">
        <v>8364.7997344800006</v>
      </c>
      <c r="U206" s="129">
        <v>5976.907972560005</v>
      </c>
      <c r="V206" s="127">
        <v>8852.9639999999999</v>
      </c>
      <c r="W206" s="128">
        <v>1269.7806265199999</v>
      </c>
      <c r="X206" s="129">
        <v>902.97214403999976</v>
      </c>
      <c r="Y206" s="127">
        <v>263.30400000000003</v>
      </c>
      <c r="Z206" s="128">
        <v>37.765692720000004</v>
      </c>
      <c r="AA206" s="129">
        <v>22.606429319999997</v>
      </c>
      <c r="AB206" s="127">
        <v>0</v>
      </c>
      <c r="AC206" s="128">
        <v>0</v>
      </c>
      <c r="AD206" s="129">
        <v>0</v>
      </c>
      <c r="AE206" s="127">
        <v>0</v>
      </c>
      <c r="AF206" s="128">
        <v>0</v>
      </c>
      <c r="AG206" s="129">
        <v>0</v>
      </c>
      <c r="AH206" s="127">
        <v>0</v>
      </c>
      <c r="AI206" s="128">
        <v>0</v>
      </c>
      <c r="AJ206" s="129">
        <v>0</v>
      </c>
      <c r="AK206" s="127">
        <v>0</v>
      </c>
      <c r="AL206" s="128">
        <v>0</v>
      </c>
      <c r="AM206" s="129">
        <v>0</v>
      </c>
      <c r="AN206" s="144">
        <v>671.38799999999992</v>
      </c>
      <c r="AO206" s="143">
        <v>96.297180839999996</v>
      </c>
      <c r="AP206" s="129">
        <v>67.607353079999996</v>
      </c>
      <c r="AQ206" s="144">
        <v>25865.364000000001</v>
      </c>
      <c r="AR206" s="143">
        <v>3709.8691589999999</v>
      </c>
      <c r="AS206" s="129">
        <v>2489.1250089999999</v>
      </c>
      <c r="AT206" s="144">
        <v>33812.784000000036</v>
      </c>
      <c r="AU206" s="143">
        <v>4849.767609120001</v>
      </c>
      <c r="AV206" s="129">
        <v>3540.3304774800031</v>
      </c>
    </row>
    <row r="207" spans="1:48" x14ac:dyDescent="0.25">
      <c r="A207" s="7">
        <v>194</v>
      </c>
      <c r="B207" s="136" t="s">
        <v>114</v>
      </c>
      <c r="C207" s="125">
        <v>211</v>
      </c>
      <c r="D207" s="84">
        <v>0.5</v>
      </c>
      <c r="E207" s="84" t="s">
        <v>249</v>
      </c>
      <c r="F207" s="69">
        <v>37126</v>
      </c>
      <c r="G207" s="69">
        <v>39479</v>
      </c>
      <c r="H207" s="86" t="s">
        <v>389</v>
      </c>
      <c r="I207" s="65">
        <f t="shared" si="48"/>
        <v>565213.50399999972</v>
      </c>
      <c r="J207" s="17">
        <f t="shared" si="49"/>
        <v>78078.593443000034</v>
      </c>
      <c r="K207" s="18">
        <f t="shared" si="47"/>
        <v>0.13814000000077858</v>
      </c>
      <c r="L207" s="19">
        <f t="shared" si="50"/>
        <v>53651.544867999997</v>
      </c>
      <c r="M207" s="127">
        <v>36660.096000000012</v>
      </c>
      <c r="N207" s="128">
        <v>5064.2256614399994</v>
      </c>
      <c r="O207" s="129">
        <v>3006.3254411200005</v>
      </c>
      <c r="P207" s="127">
        <v>61700.847999999998</v>
      </c>
      <c r="Q207" s="128">
        <v>8523.3551427200036</v>
      </c>
      <c r="R207" s="129">
        <v>5668.9047292799987</v>
      </c>
      <c r="S207" s="127">
        <v>148114.52799999982</v>
      </c>
      <c r="T207" s="128">
        <v>20460.540897920022</v>
      </c>
      <c r="U207" s="129">
        <v>14553.010254240002</v>
      </c>
      <c r="V207" s="127">
        <v>78544.751999999964</v>
      </c>
      <c r="W207" s="128">
        <v>10850.172041279997</v>
      </c>
      <c r="X207" s="129">
        <v>7465.6373206399921</v>
      </c>
      <c r="Y207" s="127">
        <v>41463.90399999998</v>
      </c>
      <c r="Z207" s="128">
        <v>5727.8236985600006</v>
      </c>
      <c r="AA207" s="129">
        <v>3791.2306806400002</v>
      </c>
      <c r="AB207" s="127">
        <v>15447.887999999994</v>
      </c>
      <c r="AC207" s="128">
        <v>2133.9712483200001</v>
      </c>
      <c r="AD207" s="129">
        <v>1472.0599129599998</v>
      </c>
      <c r="AE207" s="127">
        <v>6649.84</v>
      </c>
      <c r="AF207" s="128">
        <v>918.60889759999975</v>
      </c>
      <c r="AG207" s="129">
        <v>596.30873023999982</v>
      </c>
      <c r="AH207" s="127">
        <v>5455.2480000000005</v>
      </c>
      <c r="AI207" s="128">
        <v>753.58795872000007</v>
      </c>
      <c r="AJ207" s="129">
        <v>536.40862816000003</v>
      </c>
      <c r="AK207" s="127">
        <v>3372.4</v>
      </c>
      <c r="AL207" s="128">
        <v>465.86333599999995</v>
      </c>
      <c r="AM207" s="129">
        <v>290.29811599999994</v>
      </c>
      <c r="AN207" s="144">
        <v>15134.575999999995</v>
      </c>
      <c r="AO207" s="143">
        <v>2090.6903286400002</v>
      </c>
      <c r="AP207" s="129">
        <v>1420.3342984000003</v>
      </c>
      <c r="AQ207" s="144">
        <v>58615.103999999999</v>
      </c>
      <c r="AR207" s="143">
        <v>8097.090467</v>
      </c>
      <c r="AS207" s="129">
        <v>5446.9118200000003</v>
      </c>
      <c r="AT207" s="144">
        <v>94054.31999999992</v>
      </c>
      <c r="AU207" s="143">
        <v>12992.6637648</v>
      </c>
      <c r="AV207" s="129">
        <v>9404.1149363200038</v>
      </c>
    </row>
    <row r="208" spans="1:48" x14ac:dyDescent="0.25">
      <c r="A208" s="7">
        <v>195</v>
      </c>
      <c r="B208" s="136" t="s">
        <v>120</v>
      </c>
      <c r="C208" s="125">
        <v>212</v>
      </c>
      <c r="D208" s="84">
        <v>0.15</v>
      </c>
      <c r="E208" s="84" t="s">
        <v>249</v>
      </c>
      <c r="F208" s="69">
        <v>37463</v>
      </c>
      <c r="G208" s="69">
        <v>39479</v>
      </c>
      <c r="H208" s="86" t="s">
        <v>395</v>
      </c>
      <c r="I208" s="65">
        <f t="shared" si="48"/>
        <v>55575.618599999987</v>
      </c>
      <c r="J208" s="17">
        <f t="shared" si="49"/>
        <v>8101.8136794960019</v>
      </c>
      <c r="K208" s="18">
        <f t="shared" si="47"/>
        <v>0.14577999999978414</v>
      </c>
      <c r="L208" s="19">
        <f t="shared" si="50"/>
        <v>5783.6050441979978</v>
      </c>
      <c r="M208" s="127">
        <v>0</v>
      </c>
      <c r="N208" s="128">
        <v>0</v>
      </c>
      <c r="O208" s="129">
        <v>0</v>
      </c>
      <c r="P208" s="127">
        <v>22324.314000000006</v>
      </c>
      <c r="Q208" s="128">
        <v>3254.4384949200025</v>
      </c>
      <c r="R208" s="129">
        <v>2271.5860812599985</v>
      </c>
      <c r="S208" s="127">
        <v>17980.343999999975</v>
      </c>
      <c r="T208" s="128">
        <v>2621.1745483199993</v>
      </c>
      <c r="U208" s="129">
        <v>1904.211122891998</v>
      </c>
      <c r="V208" s="127">
        <v>4495.8570000000018</v>
      </c>
      <c r="W208" s="128">
        <v>655.40603346</v>
      </c>
      <c r="X208" s="129">
        <v>471.51597844200012</v>
      </c>
      <c r="Y208" s="127">
        <v>1070.7228</v>
      </c>
      <c r="Z208" s="128">
        <v>156.08996978399998</v>
      </c>
      <c r="AA208" s="129">
        <v>107.15684774399999</v>
      </c>
      <c r="AB208" s="127">
        <v>396.1728</v>
      </c>
      <c r="AC208" s="128">
        <v>57.754070784</v>
      </c>
      <c r="AD208" s="129">
        <v>42.101211114000002</v>
      </c>
      <c r="AE208" s="127">
        <v>259.29059999999998</v>
      </c>
      <c r="AF208" s="128">
        <v>37.799383667999997</v>
      </c>
      <c r="AG208" s="129">
        <v>21.610299179999998</v>
      </c>
      <c r="AH208" s="127">
        <v>127.08600000000001</v>
      </c>
      <c r="AI208" s="128">
        <v>18.526597080000002</v>
      </c>
      <c r="AJ208" s="129">
        <v>11.642463402000001</v>
      </c>
      <c r="AK208" s="127">
        <v>0</v>
      </c>
      <c r="AL208" s="128">
        <v>0</v>
      </c>
      <c r="AM208" s="129">
        <v>0</v>
      </c>
      <c r="AN208" s="144">
        <v>140.38799999999998</v>
      </c>
      <c r="AO208" s="143">
        <v>20.465762639999998</v>
      </c>
      <c r="AP208" s="129">
        <v>15.422137512000003</v>
      </c>
      <c r="AQ208" s="144">
        <v>1282.0103999999999</v>
      </c>
      <c r="AR208" s="143">
        <v>186.89147610000001</v>
      </c>
      <c r="AS208" s="129">
        <v>133.18323570000001</v>
      </c>
      <c r="AT208" s="144">
        <v>7499.4329999999964</v>
      </c>
      <c r="AU208" s="143">
        <v>1093.2673427400002</v>
      </c>
      <c r="AV208" s="129">
        <v>805.1756669520006</v>
      </c>
    </row>
    <row r="209" spans="1:48" x14ac:dyDescent="0.25">
      <c r="A209" s="7">
        <v>196</v>
      </c>
      <c r="B209" s="136" t="s">
        <v>121</v>
      </c>
      <c r="C209" s="125">
        <v>210</v>
      </c>
      <c r="D209" s="84">
        <v>0.16500000000000001</v>
      </c>
      <c r="E209" s="84" t="s">
        <v>249</v>
      </c>
      <c r="F209" s="69">
        <v>37004</v>
      </c>
      <c r="G209" s="69">
        <v>39479</v>
      </c>
      <c r="H209" s="86" t="s">
        <v>396</v>
      </c>
      <c r="I209" s="65">
        <f t="shared" si="48"/>
        <v>52455.353400000007</v>
      </c>
      <c r="J209" s="17">
        <f t="shared" si="49"/>
        <v>7763.3923032000012</v>
      </c>
      <c r="K209" s="18">
        <f t="shared" si="47"/>
        <v>0.14799999999999999</v>
      </c>
      <c r="L209" s="19">
        <f t="shared" si="50"/>
        <v>5580.8914475720003</v>
      </c>
      <c r="M209" s="127">
        <v>0</v>
      </c>
      <c r="N209" s="128">
        <v>0</v>
      </c>
      <c r="O209" s="129">
        <v>0</v>
      </c>
      <c r="P209" s="127">
        <v>22158.919200000011</v>
      </c>
      <c r="Q209" s="128">
        <v>3279.5200416000012</v>
      </c>
      <c r="R209" s="129">
        <v>2299.3329161339993</v>
      </c>
      <c r="S209" s="127">
        <v>17876.632800000003</v>
      </c>
      <c r="T209" s="128">
        <v>2645.7416543999993</v>
      </c>
      <c r="U209" s="129">
        <v>1926.3298197360007</v>
      </c>
      <c r="V209" s="127">
        <v>4380.7950000000001</v>
      </c>
      <c r="W209" s="128">
        <v>648.35766000000012</v>
      </c>
      <c r="X209" s="129">
        <v>465.30335277599994</v>
      </c>
      <c r="Y209" s="127">
        <v>552.76560000000006</v>
      </c>
      <c r="Z209" s="128">
        <v>81.809308800000011</v>
      </c>
      <c r="AA209" s="129">
        <v>61.707070710000011</v>
      </c>
      <c r="AB209" s="127">
        <v>102.3438</v>
      </c>
      <c r="AC209" s="128">
        <v>15.146882400000001</v>
      </c>
      <c r="AD209" s="129">
        <v>13.125095579999998</v>
      </c>
      <c r="AE209" s="127">
        <v>0</v>
      </c>
      <c r="AF209" s="128">
        <v>0</v>
      </c>
      <c r="AG209" s="129">
        <v>0</v>
      </c>
      <c r="AH209" s="127">
        <v>0</v>
      </c>
      <c r="AI209" s="128">
        <v>0</v>
      </c>
      <c r="AJ209" s="129">
        <v>0</v>
      </c>
      <c r="AK209" s="127">
        <v>0</v>
      </c>
      <c r="AL209" s="128">
        <v>0</v>
      </c>
      <c r="AM209" s="129">
        <v>0</v>
      </c>
      <c r="AN209" s="144">
        <v>0</v>
      </c>
      <c r="AO209" s="143">
        <v>0</v>
      </c>
      <c r="AP209" s="129">
        <v>0</v>
      </c>
      <c r="AQ209" s="144">
        <v>137.69220000000001</v>
      </c>
      <c r="AR209" s="143">
        <v>20.378445599999999</v>
      </c>
      <c r="AS209" s="129">
        <v>14.705548820000001</v>
      </c>
      <c r="AT209" s="144">
        <v>7246.2048000000032</v>
      </c>
      <c r="AU209" s="143">
        <v>1072.4383103999996</v>
      </c>
      <c r="AV209" s="129">
        <v>800.38764381600026</v>
      </c>
    </row>
    <row r="210" spans="1:48" x14ac:dyDescent="0.25">
      <c r="A210" s="7">
        <v>197</v>
      </c>
      <c r="B210" s="136" t="s">
        <v>122</v>
      </c>
      <c r="C210" s="125">
        <v>217</v>
      </c>
      <c r="D210" s="84">
        <v>0.63</v>
      </c>
      <c r="E210" s="84" t="s">
        <v>249</v>
      </c>
      <c r="F210" s="69">
        <v>37614</v>
      </c>
      <c r="G210" s="69">
        <v>39995</v>
      </c>
      <c r="H210" s="86" t="s">
        <v>397</v>
      </c>
      <c r="I210" s="65">
        <f t="shared" ref="I210:I241" si="51">M210+P210+S210+V210+Y210+AB210+AE210+AH210+AK210+AN210+AQ210+AT210</f>
        <v>2018579.44</v>
      </c>
      <c r="J210" s="17">
        <f t="shared" ref="J210:J241" si="52">N210+Q210+T210+W210+Z210+AC210+AF210+AI210+AL210+AO210+AR210+AU210</f>
        <v>310635.1489032</v>
      </c>
      <c r="K210" s="18">
        <f t="shared" si="47"/>
        <v>0.15388799803846215</v>
      </c>
      <c r="L210" s="19">
        <f t="shared" ref="L210:L241" si="53">O210+R210+U210+X210+AA210+AD210+AG210+AJ210+AM210+AP210+AS210+AV210</f>
        <v>222027.39292910014</v>
      </c>
      <c r="M210" s="127">
        <v>114753.99999999991</v>
      </c>
      <c r="N210" s="128">
        <v>19559.819300000017</v>
      </c>
      <c r="O210" s="129">
        <v>12982.401375800015</v>
      </c>
      <c r="P210" s="127">
        <v>281364.0400000001</v>
      </c>
      <c r="Q210" s="128">
        <v>47958.50061800002</v>
      </c>
      <c r="R210" s="129">
        <v>35115.277666800073</v>
      </c>
      <c r="S210" s="127">
        <v>289150.48000000016</v>
      </c>
      <c r="T210" s="128">
        <v>49285.699316000064</v>
      </c>
      <c r="U210" s="129">
        <v>37884.671733999974</v>
      </c>
      <c r="V210" s="127">
        <v>254441.97999999998</v>
      </c>
      <c r="W210" s="128">
        <v>43369.635490999979</v>
      </c>
      <c r="X210" s="129">
        <v>32462.000250199995</v>
      </c>
      <c r="Y210" s="127">
        <v>78473.040000000125</v>
      </c>
      <c r="Z210" s="128">
        <v>13375.729667999994</v>
      </c>
      <c r="AA210" s="129">
        <v>9918.4631400000089</v>
      </c>
      <c r="AB210" s="127">
        <v>26990.260000000006</v>
      </c>
      <c r="AC210" s="128">
        <v>4352.1714390000006</v>
      </c>
      <c r="AD210" s="129">
        <v>3145.4175562000009</v>
      </c>
      <c r="AE210" s="127">
        <v>20923.080000000002</v>
      </c>
      <c r="AF210" s="128">
        <v>2853.0711888000014</v>
      </c>
      <c r="AG210" s="129">
        <v>1816.4883581999998</v>
      </c>
      <c r="AH210" s="127">
        <v>15349.2</v>
      </c>
      <c r="AI210" s="128">
        <v>2093.0169119999996</v>
      </c>
      <c r="AJ210" s="129">
        <v>1342.1718458000012</v>
      </c>
      <c r="AK210" s="127">
        <v>34797.040000000001</v>
      </c>
      <c r="AL210" s="128">
        <v>4744.9243743999969</v>
      </c>
      <c r="AM210" s="129">
        <v>3036.8752867999997</v>
      </c>
      <c r="AN210" s="144">
        <v>173723.99999999988</v>
      </c>
      <c r="AO210" s="143">
        <v>23689.004639999974</v>
      </c>
      <c r="AP210" s="129">
        <v>15402.456550299992</v>
      </c>
      <c r="AQ210" s="144">
        <v>341849.22</v>
      </c>
      <c r="AR210" s="143">
        <v>46614.559639999999</v>
      </c>
      <c r="AS210" s="129">
        <v>31162.27288</v>
      </c>
      <c r="AT210" s="144">
        <v>386763.09999999986</v>
      </c>
      <c r="AU210" s="143">
        <v>52739.01631599995</v>
      </c>
      <c r="AV210" s="129">
        <v>37758.896285000039</v>
      </c>
    </row>
    <row r="211" spans="1:48" x14ac:dyDescent="0.25">
      <c r="A211" s="7">
        <v>198</v>
      </c>
      <c r="B211" s="136" t="s">
        <v>123</v>
      </c>
      <c r="C211" s="125">
        <v>219</v>
      </c>
      <c r="D211" s="84">
        <v>0.15</v>
      </c>
      <c r="E211" s="84" t="s">
        <v>249</v>
      </c>
      <c r="F211" s="69">
        <v>37561</v>
      </c>
      <c r="G211" s="69">
        <v>39569</v>
      </c>
      <c r="H211" s="86" t="s">
        <v>398</v>
      </c>
      <c r="I211" s="65">
        <f t="shared" si="51"/>
        <v>208906.05000000002</v>
      </c>
      <c r="J211" s="17">
        <f t="shared" si="52"/>
        <v>30519.084844299992</v>
      </c>
      <c r="K211" s="18">
        <f t="shared" si="47"/>
        <v>0.14608999999904257</v>
      </c>
      <c r="L211" s="19">
        <f t="shared" si="53"/>
        <v>21616.206122550007</v>
      </c>
      <c r="M211" s="127">
        <v>5042.4600000000028</v>
      </c>
      <c r="N211" s="128">
        <v>736.65298140000107</v>
      </c>
      <c r="O211" s="129">
        <v>437.56186380000025</v>
      </c>
      <c r="P211" s="127">
        <v>30345.599999999966</v>
      </c>
      <c r="Q211" s="128">
        <v>4433.188703999991</v>
      </c>
      <c r="R211" s="129">
        <v>3066.1173576000051</v>
      </c>
      <c r="S211" s="127">
        <v>52482.720000000052</v>
      </c>
      <c r="T211" s="128">
        <v>7667.2005647999968</v>
      </c>
      <c r="U211" s="129">
        <v>5563.0015974000025</v>
      </c>
      <c r="V211" s="127">
        <v>28655.070000000003</v>
      </c>
      <c r="W211" s="128">
        <v>4186.2191762999983</v>
      </c>
      <c r="X211" s="129">
        <v>2952.8422698000004</v>
      </c>
      <c r="Y211" s="127">
        <v>2949.1500000000019</v>
      </c>
      <c r="Z211" s="128">
        <v>430.84132349999999</v>
      </c>
      <c r="AA211" s="129">
        <v>304.73974379999993</v>
      </c>
      <c r="AB211" s="127">
        <v>540.96</v>
      </c>
      <c r="AC211" s="128">
        <v>79.02884640000002</v>
      </c>
      <c r="AD211" s="129">
        <v>51.751032299999984</v>
      </c>
      <c r="AE211" s="127">
        <v>143.19</v>
      </c>
      <c r="AF211" s="128">
        <v>20.918627099999998</v>
      </c>
      <c r="AG211" s="129">
        <v>13.388405399999996</v>
      </c>
      <c r="AH211" s="127">
        <v>91.53</v>
      </c>
      <c r="AI211" s="128">
        <v>13.371617700000002</v>
      </c>
      <c r="AJ211" s="129">
        <v>9.7279368000000002</v>
      </c>
      <c r="AK211" s="127">
        <v>45.3</v>
      </c>
      <c r="AL211" s="128">
        <v>6.617877</v>
      </c>
      <c r="AM211" s="129">
        <v>3.912258</v>
      </c>
      <c r="AN211" s="144">
        <v>2063.8200000000006</v>
      </c>
      <c r="AO211" s="143">
        <v>301.50346379999996</v>
      </c>
      <c r="AP211" s="129">
        <v>206.82068715000014</v>
      </c>
      <c r="AQ211" s="144">
        <v>39167.879999999997</v>
      </c>
      <c r="AR211" s="143">
        <v>5722.0355890000001</v>
      </c>
      <c r="AS211" s="129">
        <v>3935.1950069999998</v>
      </c>
      <c r="AT211" s="144">
        <v>47378.369999999959</v>
      </c>
      <c r="AU211" s="143">
        <v>6921.5060733000064</v>
      </c>
      <c r="AV211" s="129">
        <v>5071.1479634999996</v>
      </c>
    </row>
    <row r="212" spans="1:48" x14ac:dyDescent="0.25">
      <c r="A212" s="7">
        <v>199</v>
      </c>
      <c r="B212" s="136" t="s">
        <v>701</v>
      </c>
      <c r="C212" s="125">
        <v>362</v>
      </c>
      <c r="D212" s="84">
        <v>0.03</v>
      </c>
      <c r="E212" s="84" t="s">
        <v>249</v>
      </c>
      <c r="F212" s="69">
        <v>37183</v>
      </c>
      <c r="G212" s="69">
        <v>39600</v>
      </c>
      <c r="H212" s="86" t="s">
        <v>399</v>
      </c>
      <c r="I212" s="65">
        <f t="shared" si="51"/>
        <v>21714.072599999996</v>
      </c>
      <c r="J212" s="17">
        <f t="shared" si="52"/>
        <v>3424.960671199</v>
      </c>
      <c r="K212" s="18">
        <f t="shared" si="47"/>
        <v>0.15773000000004608</v>
      </c>
      <c r="L212" s="19">
        <f t="shared" si="53"/>
        <v>2397.989938705</v>
      </c>
      <c r="M212" s="127">
        <v>1665.7265000000002</v>
      </c>
      <c r="N212" s="128">
        <v>262.73504084500001</v>
      </c>
      <c r="O212" s="129">
        <v>162.95900540599999</v>
      </c>
      <c r="P212" s="127">
        <v>4412.3301999999949</v>
      </c>
      <c r="Q212" s="128">
        <v>695.95684244600011</v>
      </c>
      <c r="R212" s="129">
        <v>493.27681722299985</v>
      </c>
      <c r="S212" s="127">
        <v>3930.9164999999994</v>
      </c>
      <c r="T212" s="128">
        <v>620.02345954500015</v>
      </c>
      <c r="U212" s="129">
        <v>452.93244125299992</v>
      </c>
      <c r="V212" s="127">
        <v>1212.8672000000004</v>
      </c>
      <c r="W212" s="128">
        <v>191.30554345600007</v>
      </c>
      <c r="X212" s="129">
        <v>137.12061669600001</v>
      </c>
      <c r="Y212" s="127">
        <v>623.28209999999979</v>
      </c>
      <c r="Z212" s="128">
        <v>98.310285632999992</v>
      </c>
      <c r="AA212" s="129">
        <v>67.886508809999981</v>
      </c>
      <c r="AB212" s="127">
        <v>528.76400000000012</v>
      </c>
      <c r="AC212" s="128">
        <v>83.401945720000015</v>
      </c>
      <c r="AD212" s="129">
        <v>50.454559225000004</v>
      </c>
      <c r="AE212" s="127">
        <v>305.15789999999998</v>
      </c>
      <c r="AF212" s="128">
        <v>48.132555566999997</v>
      </c>
      <c r="AG212" s="129">
        <v>25.747531337999995</v>
      </c>
      <c r="AH212" s="127">
        <v>270.64010000000007</v>
      </c>
      <c r="AI212" s="128">
        <v>42.688062972999987</v>
      </c>
      <c r="AJ212" s="129">
        <v>29.324966002999997</v>
      </c>
      <c r="AK212" s="127">
        <v>322.75320000000005</v>
      </c>
      <c r="AL212" s="128">
        <v>50.907862235999993</v>
      </c>
      <c r="AM212" s="129">
        <v>34.491168864999999</v>
      </c>
      <c r="AN212" s="144">
        <v>909.5643</v>
      </c>
      <c r="AO212" s="143">
        <v>143.46557703899998</v>
      </c>
      <c r="AP212" s="129">
        <v>95.705273709999972</v>
      </c>
      <c r="AQ212" s="144">
        <v>3472.7963</v>
      </c>
      <c r="AR212" s="143">
        <v>547.76416040000004</v>
      </c>
      <c r="AS212" s="129">
        <v>379.64229349999999</v>
      </c>
      <c r="AT212" s="144">
        <v>4059.2742999999996</v>
      </c>
      <c r="AU212" s="143">
        <v>640.26933533899989</v>
      </c>
      <c r="AV212" s="129">
        <v>468.44875667600013</v>
      </c>
    </row>
    <row r="213" spans="1:48" x14ac:dyDescent="0.25">
      <c r="A213" s="7">
        <v>200</v>
      </c>
      <c r="B213" s="136" t="s">
        <v>124</v>
      </c>
      <c r="C213" s="125">
        <v>226</v>
      </c>
      <c r="D213" s="84">
        <v>0.13</v>
      </c>
      <c r="E213" s="84" t="s">
        <v>249</v>
      </c>
      <c r="F213" s="69">
        <v>37595</v>
      </c>
      <c r="G213" s="69">
        <v>39479</v>
      </c>
      <c r="H213" s="86" t="s">
        <v>400</v>
      </c>
      <c r="I213" s="65">
        <f t="shared" si="51"/>
        <v>356586.97499999998</v>
      </c>
      <c r="J213" s="17">
        <f t="shared" si="52"/>
        <v>55834.388545649985</v>
      </c>
      <c r="K213" s="18">
        <f t="shared" si="47"/>
        <v>0.15658000000042063</v>
      </c>
      <c r="L213" s="19">
        <f t="shared" si="53"/>
        <v>40415.722121637504</v>
      </c>
      <c r="M213" s="127">
        <v>5554.8705000000027</v>
      </c>
      <c r="N213" s="128">
        <v>869.78162288999999</v>
      </c>
      <c r="O213" s="129">
        <v>551.42171811999981</v>
      </c>
      <c r="P213" s="127">
        <v>25672.754000000015</v>
      </c>
      <c r="Q213" s="128">
        <v>4019.8398213199944</v>
      </c>
      <c r="R213" s="129">
        <v>2879.5590076999993</v>
      </c>
      <c r="S213" s="127">
        <v>84506.513000000064</v>
      </c>
      <c r="T213" s="128">
        <v>13232.029805540004</v>
      </c>
      <c r="U213" s="129">
        <v>9871.88899786</v>
      </c>
      <c r="V213" s="127">
        <v>26128.597999999991</v>
      </c>
      <c r="W213" s="128">
        <v>4091.2158748399975</v>
      </c>
      <c r="X213" s="129">
        <v>2995.2059951650003</v>
      </c>
      <c r="Y213" s="127">
        <v>11088.046999999993</v>
      </c>
      <c r="Z213" s="128">
        <v>1736.1663992600008</v>
      </c>
      <c r="AA213" s="129">
        <v>1249.0864731549996</v>
      </c>
      <c r="AB213" s="127">
        <v>2153.8260000000005</v>
      </c>
      <c r="AC213" s="128">
        <v>337.24607508000003</v>
      </c>
      <c r="AD213" s="129">
        <v>240.97944609999999</v>
      </c>
      <c r="AE213" s="127">
        <v>26570.324499999988</v>
      </c>
      <c r="AF213" s="128">
        <v>4160.3814102100023</v>
      </c>
      <c r="AG213" s="129">
        <v>2818.2980806049995</v>
      </c>
      <c r="AH213" s="127">
        <v>3587.5</v>
      </c>
      <c r="AI213" s="128">
        <v>561.73074999999983</v>
      </c>
      <c r="AJ213" s="129">
        <v>386.62049407000023</v>
      </c>
      <c r="AK213" s="127">
        <v>6064.2375000000002</v>
      </c>
      <c r="AL213" s="128">
        <v>949.53830775000029</v>
      </c>
      <c r="AM213" s="129">
        <v>643.54406619999986</v>
      </c>
      <c r="AN213" s="144">
        <v>29820.205999999969</v>
      </c>
      <c r="AO213" s="143">
        <v>4669.2478554799991</v>
      </c>
      <c r="AP213" s="129">
        <v>3255.3163625574971</v>
      </c>
      <c r="AQ213" s="144">
        <v>60922.1325</v>
      </c>
      <c r="AR213" s="143">
        <v>9539.1875070000006</v>
      </c>
      <c r="AS213" s="129">
        <v>6742.2067120000002</v>
      </c>
      <c r="AT213" s="144">
        <v>74517.965999999928</v>
      </c>
      <c r="AU213" s="143">
        <v>11668.023116279992</v>
      </c>
      <c r="AV213" s="129">
        <v>8781.5947681050056</v>
      </c>
    </row>
    <row r="214" spans="1:48" x14ac:dyDescent="0.25">
      <c r="A214" s="7">
        <v>201</v>
      </c>
      <c r="B214" s="136" t="s">
        <v>125</v>
      </c>
      <c r="C214" s="125">
        <v>228</v>
      </c>
      <c r="D214" s="84">
        <v>0.48</v>
      </c>
      <c r="E214" s="84" t="s">
        <v>249</v>
      </c>
      <c r="F214" s="69">
        <v>41194</v>
      </c>
      <c r="G214" s="69">
        <v>41194</v>
      </c>
      <c r="H214" s="86" t="s">
        <v>401</v>
      </c>
      <c r="I214" s="65">
        <f t="shared" si="51"/>
        <v>1386619.2000000002</v>
      </c>
      <c r="J214" s="17">
        <f t="shared" si="52"/>
        <v>221848.37642040002</v>
      </c>
      <c r="K214" s="18">
        <f t="shared" si="47"/>
        <v>0.15999228657759823</v>
      </c>
      <c r="L214" s="19">
        <f t="shared" si="53"/>
        <v>160789.61530459998</v>
      </c>
      <c r="M214" s="127">
        <v>49701.799999999981</v>
      </c>
      <c r="N214" s="128">
        <v>8582.0098060000037</v>
      </c>
      <c r="O214" s="129">
        <v>5773.0863248000032</v>
      </c>
      <c r="P214" s="127">
        <v>88620.720000000088</v>
      </c>
      <c r="Q214" s="128">
        <v>15302.139722400008</v>
      </c>
      <c r="R214" s="129">
        <v>11250.771680800004</v>
      </c>
      <c r="S214" s="127">
        <v>252105.96000000017</v>
      </c>
      <c r="T214" s="128">
        <v>43531.136113199987</v>
      </c>
      <c r="U214" s="129">
        <v>33559.224309600009</v>
      </c>
      <c r="V214" s="127">
        <v>159543.27999999994</v>
      </c>
      <c r="W214" s="128">
        <v>27548.338157600007</v>
      </c>
      <c r="X214" s="129">
        <v>20705.917081600004</v>
      </c>
      <c r="Y214" s="127">
        <v>84004.440000000017</v>
      </c>
      <c r="Z214" s="128">
        <v>14505.046654800006</v>
      </c>
      <c r="AA214" s="129">
        <v>10768.032717599999</v>
      </c>
      <c r="AB214" s="127">
        <v>46476.68</v>
      </c>
      <c r="AC214" s="128">
        <v>8025.1283355999931</v>
      </c>
      <c r="AD214" s="129">
        <v>5939.6743103999952</v>
      </c>
      <c r="AE214" s="127">
        <v>70319.920000000056</v>
      </c>
      <c r="AF214" s="128">
        <v>12142.140586400004</v>
      </c>
      <c r="AG214" s="129">
        <v>8677.7369875999902</v>
      </c>
      <c r="AH214" s="127">
        <v>36370.6</v>
      </c>
      <c r="AI214" s="128">
        <v>6280.1115019999943</v>
      </c>
      <c r="AJ214" s="129">
        <v>4490.6546568000012</v>
      </c>
      <c r="AK214" s="127">
        <v>52297.919999999962</v>
      </c>
      <c r="AL214" s="128">
        <v>9030.281846400012</v>
      </c>
      <c r="AM214" s="129">
        <v>6491.8632899999966</v>
      </c>
      <c r="AN214" s="144">
        <v>132608.07999999993</v>
      </c>
      <c r="AO214" s="143">
        <v>19633.371521599973</v>
      </c>
      <c r="AP214" s="129">
        <v>13393.085516599993</v>
      </c>
      <c r="AQ214" s="144">
        <v>209460.84</v>
      </c>
      <c r="AR214" s="143">
        <v>28934.920440000002</v>
      </c>
      <c r="AS214" s="129">
        <v>19355.93996</v>
      </c>
      <c r="AT214" s="144">
        <v>205108.96000000008</v>
      </c>
      <c r="AU214" s="143">
        <v>28333.75173440003</v>
      </c>
      <c r="AV214" s="129">
        <v>20383.628468799991</v>
      </c>
    </row>
    <row r="215" spans="1:48" x14ac:dyDescent="0.25">
      <c r="A215" s="7">
        <v>202</v>
      </c>
      <c r="B215" s="136" t="s">
        <v>126</v>
      </c>
      <c r="C215" s="125">
        <v>229</v>
      </c>
      <c r="D215" s="84">
        <v>0.11</v>
      </c>
      <c r="E215" s="84" t="s">
        <v>249</v>
      </c>
      <c r="F215" s="69">
        <v>37222</v>
      </c>
      <c r="G215" s="69">
        <v>40391</v>
      </c>
      <c r="H215" s="86" t="s">
        <v>402</v>
      </c>
      <c r="I215" s="65">
        <f t="shared" si="51"/>
        <v>137051.05499999999</v>
      </c>
      <c r="J215" s="17">
        <f t="shared" si="52"/>
        <v>26825.002995300005</v>
      </c>
      <c r="K215" s="18">
        <f t="shared" si="47"/>
        <v>0.19573000000109453</v>
      </c>
      <c r="L215" s="19">
        <f t="shared" si="53"/>
        <v>20951.354696800005</v>
      </c>
      <c r="M215" s="127">
        <v>5357.2600000000011</v>
      </c>
      <c r="N215" s="128">
        <v>1048.5764998000002</v>
      </c>
      <c r="O215" s="129">
        <v>784.49367414999972</v>
      </c>
      <c r="P215" s="127">
        <v>2862.6400000000012</v>
      </c>
      <c r="Q215" s="128">
        <v>560.30452719999982</v>
      </c>
      <c r="R215" s="129">
        <v>434.89758855000014</v>
      </c>
      <c r="S215" s="127">
        <v>41300.454999999994</v>
      </c>
      <c r="T215" s="128">
        <v>8083.7380571499998</v>
      </c>
      <c r="U215" s="129">
        <v>6404.3967616500058</v>
      </c>
      <c r="V215" s="127">
        <v>6066.3349999999982</v>
      </c>
      <c r="W215" s="128">
        <v>1187.3637495500004</v>
      </c>
      <c r="X215" s="129">
        <v>923.94688979999944</v>
      </c>
      <c r="Y215" s="127">
        <v>5522.8749999999982</v>
      </c>
      <c r="Z215" s="128">
        <v>1080.9923237499997</v>
      </c>
      <c r="AA215" s="129">
        <v>850.22876410000015</v>
      </c>
      <c r="AB215" s="127">
        <v>2065.4900000000002</v>
      </c>
      <c r="AC215" s="128">
        <v>404.27835770000019</v>
      </c>
      <c r="AD215" s="129">
        <v>330.25566514999997</v>
      </c>
      <c r="AE215" s="127">
        <v>2239.2400000000002</v>
      </c>
      <c r="AF215" s="128">
        <v>438.28644520000006</v>
      </c>
      <c r="AG215" s="129">
        <v>329.81104264999976</v>
      </c>
      <c r="AH215" s="127">
        <v>1515.4</v>
      </c>
      <c r="AI215" s="128">
        <v>296.60924199999988</v>
      </c>
      <c r="AJ215" s="129">
        <v>223.05127599999997</v>
      </c>
      <c r="AK215" s="127">
        <v>1883.7550000000001</v>
      </c>
      <c r="AL215" s="128">
        <v>368.70736614999993</v>
      </c>
      <c r="AM215" s="129">
        <v>283.27871579999993</v>
      </c>
      <c r="AN215" s="144">
        <v>8800.9450000000015</v>
      </c>
      <c r="AO215" s="143">
        <v>1722.6089648499999</v>
      </c>
      <c r="AP215" s="129">
        <v>1292.8327724499991</v>
      </c>
      <c r="AQ215" s="144">
        <v>27579.345000000001</v>
      </c>
      <c r="AR215" s="143">
        <v>5398.1051969999999</v>
      </c>
      <c r="AS215" s="129">
        <v>4131.313913</v>
      </c>
      <c r="AT215" s="144">
        <v>31857.314999999991</v>
      </c>
      <c r="AU215" s="143">
        <v>6235.4322649500027</v>
      </c>
      <c r="AV215" s="129">
        <v>4962.8476334999987</v>
      </c>
    </row>
    <row r="216" spans="1:48" x14ac:dyDescent="0.25">
      <c r="A216" s="7">
        <v>203</v>
      </c>
      <c r="B216" s="136" t="s">
        <v>127</v>
      </c>
      <c r="C216" s="125">
        <v>231</v>
      </c>
      <c r="D216" s="84">
        <v>0.5</v>
      </c>
      <c r="E216" s="84" t="s">
        <v>249</v>
      </c>
      <c r="F216" s="69">
        <v>37614</v>
      </c>
      <c r="G216" s="69">
        <v>39569</v>
      </c>
      <c r="H216" s="86" t="s">
        <v>403</v>
      </c>
      <c r="I216" s="65">
        <f t="shared" si="51"/>
        <v>1398291.2386700793</v>
      </c>
      <c r="J216" s="17">
        <f t="shared" si="52"/>
        <v>193159.95170557484</v>
      </c>
      <c r="K216" s="18">
        <f t="shared" si="47"/>
        <v>0.13813999999691773</v>
      </c>
      <c r="L216" s="19">
        <f t="shared" si="53"/>
        <v>131196.75856386602</v>
      </c>
      <c r="M216" s="127">
        <v>62072.334694080091</v>
      </c>
      <c r="N216" s="128">
        <v>8574.6723146402073</v>
      </c>
      <c r="O216" s="129">
        <v>5034.7129818998756</v>
      </c>
      <c r="P216" s="127">
        <v>131843.99564351997</v>
      </c>
      <c r="Q216" s="128">
        <v>18212.929558195836</v>
      </c>
      <c r="R216" s="129">
        <v>12225.846791900758</v>
      </c>
      <c r="S216" s="127">
        <v>222690.68616239991</v>
      </c>
      <c r="T216" s="128">
        <v>30762.491386473936</v>
      </c>
      <c r="U216" s="129">
        <v>21890.489371077409</v>
      </c>
      <c r="V216" s="127">
        <v>153246.79540656004</v>
      </c>
      <c r="W216" s="128">
        <v>21169.51231746218</v>
      </c>
      <c r="X216" s="129">
        <v>14582.70435858987</v>
      </c>
      <c r="Y216" s="127">
        <v>66917.10478896003</v>
      </c>
      <c r="Z216" s="128">
        <v>9243.9288555469338</v>
      </c>
      <c r="AA216" s="129">
        <v>6300.3105658727691</v>
      </c>
      <c r="AB216" s="127">
        <v>32642.085866400066</v>
      </c>
      <c r="AC216" s="128">
        <v>4509.1777415844945</v>
      </c>
      <c r="AD216" s="129">
        <v>3029.1441822243382</v>
      </c>
      <c r="AE216" s="127">
        <v>66850.270198559898</v>
      </c>
      <c r="AF216" s="128">
        <v>9234.6963252290734</v>
      </c>
      <c r="AG216" s="129">
        <v>5899.6595306843719</v>
      </c>
      <c r="AH216" s="127">
        <v>39597.52990751998</v>
      </c>
      <c r="AI216" s="128">
        <v>5470.0027814248178</v>
      </c>
      <c r="AJ216" s="129">
        <v>3503.8662803104457</v>
      </c>
      <c r="AK216" s="127">
        <v>50191.598911679954</v>
      </c>
      <c r="AL216" s="128">
        <v>6933.4674736594798</v>
      </c>
      <c r="AM216" s="129">
        <v>4422.1938527927186</v>
      </c>
      <c r="AN216" s="144">
        <v>149241.00704687968</v>
      </c>
      <c r="AO216" s="143">
        <v>20616.152713456009</v>
      </c>
      <c r="AP216" s="129">
        <v>13562.117166549961</v>
      </c>
      <c r="AQ216" s="144">
        <v>205869.2665</v>
      </c>
      <c r="AR216" s="143">
        <v>28438.780470000002</v>
      </c>
      <c r="AS216" s="129">
        <v>19106.942510000001</v>
      </c>
      <c r="AT216" s="144">
        <v>217128.56354351997</v>
      </c>
      <c r="AU216" s="143">
        <v>29994.139767901874</v>
      </c>
      <c r="AV216" s="129">
        <v>21638.770971963524</v>
      </c>
    </row>
    <row r="217" spans="1:48" x14ac:dyDescent="0.25">
      <c r="A217" s="7">
        <v>204</v>
      </c>
      <c r="B217" s="136" t="s">
        <v>128</v>
      </c>
      <c r="C217" s="125">
        <v>232</v>
      </c>
      <c r="D217" s="84">
        <v>0.35</v>
      </c>
      <c r="E217" s="84" t="s">
        <v>249</v>
      </c>
      <c r="F217" s="69">
        <v>37498</v>
      </c>
      <c r="G217" s="69">
        <v>39569</v>
      </c>
      <c r="H217" s="86" t="s">
        <v>404</v>
      </c>
      <c r="I217" s="65">
        <f t="shared" si="51"/>
        <v>883639.32813855994</v>
      </c>
      <c r="J217" s="17">
        <f t="shared" si="52"/>
        <v>127120.35373813726</v>
      </c>
      <c r="K217" s="18">
        <f t="shared" ref="K217:K278" si="54">J217/I217</f>
        <v>0.1438599999910869</v>
      </c>
      <c r="L217" s="19">
        <f t="shared" si="53"/>
        <v>88118.874316697184</v>
      </c>
      <c r="M217" s="127">
        <v>37251.265523520015</v>
      </c>
      <c r="N217" s="128">
        <v>5358.9670582135941</v>
      </c>
      <c r="O217" s="129">
        <v>3224.7827496974896</v>
      </c>
      <c r="P217" s="127">
        <v>82952.080927359857</v>
      </c>
      <c r="Q217" s="128">
        <v>11933.486362210027</v>
      </c>
      <c r="R217" s="129">
        <v>8172.5045546483689</v>
      </c>
      <c r="S217" s="127">
        <v>171864.95869663998</v>
      </c>
      <c r="T217" s="128">
        <v>24724.492958098635</v>
      </c>
      <c r="U217" s="129">
        <v>17865.547010677037</v>
      </c>
      <c r="V217" s="127">
        <v>96618.356774400032</v>
      </c>
      <c r="W217" s="128">
        <v>13899.516805565203</v>
      </c>
      <c r="X217" s="129">
        <v>9773.2261747864522</v>
      </c>
      <c r="Y217" s="127">
        <v>36610.428169280029</v>
      </c>
      <c r="Z217" s="128">
        <v>5266.7761964326182</v>
      </c>
      <c r="AA217" s="129">
        <v>3638.3436894156712</v>
      </c>
      <c r="AB217" s="127">
        <v>16009.254363199998</v>
      </c>
      <c r="AC217" s="128">
        <v>2303.0913326899508</v>
      </c>
      <c r="AD217" s="129">
        <v>1583.056812735219</v>
      </c>
      <c r="AE217" s="127">
        <v>34441.341356480007</v>
      </c>
      <c r="AF217" s="128">
        <v>4954.7313675432051</v>
      </c>
      <c r="AG217" s="129">
        <v>3234.9805838316852</v>
      </c>
      <c r="AH217" s="127">
        <v>21954.163324799993</v>
      </c>
      <c r="AI217" s="128">
        <v>3158.3259359057315</v>
      </c>
      <c r="AJ217" s="129">
        <v>2078.9789586032307</v>
      </c>
      <c r="AK217" s="127">
        <v>29083.721591680023</v>
      </c>
      <c r="AL217" s="128">
        <v>4183.9841881790844</v>
      </c>
      <c r="AM217" s="129">
        <v>2732.088543264515</v>
      </c>
      <c r="AN217" s="144">
        <v>90686.564660799952</v>
      </c>
      <c r="AO217" s="143">
        <v>13046.16919210269</v>
      </c>
      <c r="AP217" s="129">
        <v>8753.6017242122216</v>
      </c>
      <c r="AQ217" s="144">
        <v>140718.9466</v>
      </c>
      <c r="AR217" s="143">
        <v>20243.827649999999</v>
      </c>
      <c r="AS217" s="129">
        <v>13837.55471</v>
      </c>
      <c r="AT217" s="144">
        <v>125448.24615039998</v>
      </c>
      <c r="AU217" s="143">
        <v>18046.984691196536</v>
      </c>
      <c r="AV217" s="129">
        <v>13224.208804825312</v>
      </c>
    </row>
    <row r="218" spans="1:48" x14ac:dyDescent="0.25">
      <c r="A218" s="7">
        <v>205</v>
      </c>
      <c r="B218" s="136" t="s">
        <v>129</v>
      </c>
      <c r="C218" s="125">
        <v>236</v>
      </c>
      <c r="D218" s="84">
        <v>0.315</v>
      </c>
      <c r="E218" s="84" t="s">
        <v>249</v>
      </c>
      <c r="F218" s="69">
        <v>36875</v>
      </c>
      <c r="G218" s="69">
        <v>39569</v>
      </c>
      <c r="H218" s="86" t="s">
        <v>404</v>
      </c>
      <c r="I218" s="65">
        <f t="shared" si="51"/>
        <v>725564.68045960017</v>
      </c>
      <c r="J218" s="17">
        <f t="shared" si="52"/>
        <v>87575.656930303725</v>
      </c>
      <c r="K218" s="18">
        <f t="shared" si="54"/>
        <v>0.12069999999838744</v>
      </c>
      <c r="L218" s="19">
        <f t="shared" si="53"/>
        <v>56362.035105072733</v>
      </c>
      <c r="M218" s="127">
        <v>39733.991392600008</v>
      </c>
      <c r="N218" s="128">
        <v>4795.8927610868204</v>
      </c>
      <c r="O218" s="129">
        <v>2526.7499633405268</v>
      </c>
      <c r="P218" s="127">
        <v>76698.585487799937</v>
      </c>
      <c r="Q218" s="128">
        <v>9257.519268377453</v>
      </c>
      <c r="R218" s="129">
        <v>5754.6858756388701</v>
      </c>
      <c r="S218" s="127">
        <v>179373.70888460011</v>
      </c>
      <c r="T218" s="128">
        <v>21650.406662371242</v>
      </c>
      <c r="U218" s="129">
        <v>14562.078656298676</v>
      </c>
      <c r="V218" s="127">
        <v>84123.043186399926</v>
      </c>
      <c r="W218" s="128">
        <v>10153.651312598478</v>
      </c>
      <c r="X218" s="129">
        <v>6590.4502989929897</v>
      </c>
      <c r="Y218" s="127">
        <v>29607.7342952</v>
      </c>
      <c r="Z218" s="128">
        <v>3573.6535294306391</v>
      </c>
      <c r="AA218" s="129">
        <v>2243.2443781828451</v>
      </c>
      <c r="AB218" s="127">
        <v>13898.928233999994</v>
      </c>
      <c r="AC218" s="128">
        <v>1677.6006378438005</v>
      </c>
      <c r="AD218" s="129">
        <v>1038.8292310021864</v>
      </c>
      <c r="AE218" s="127">
        <v>0</v>
      </c>
      <c r="AF218" s="128">
        <v>0</v>
      </c>
      <c r="AG218" s="129">
        <v>0</v>
      </c>
      <c r="AH218" s="127">
        <v>17832.429318199982</v>
      </c>
      <c r="AI218" s="128">
        <v>2152.3742187067401</v>
      </c>
      <c r="AJ218" s="129">
        <v>1278.2134933151908</v>
      </c>
      <c r="AK218" s="127">
        <v>3400.3614115999967</v>
      </c>
      <c r="AL218" s="128">
        <v>410.42362238012026</v>
      </c>
      <c r="AM218" s="129">
        <v>252.99387185514007</v>
      </c>
      <c r="AN218" s="144">
        <v>1467.2115153999998</v>
      </c>
      <c r="AO218" s="143">
        <v>177.09242990878002</v>
      </c>
      <c r="AP218" s="129">
        <v>97.666263125930001</v>
      </c>
      <c r="AQ218" s="144">
        <v>118202.41310000001</v>
      </c>
      <c r="AR218" s="143">
        <v>14267.03126</v>
      </c>
      <c r="AS218" s="129">
        <v>8902.6155519999993</v>
      </c>
      <c r="AT218" s="144">
        <v>161226.27363380019</v>
      </c>
      <c r="AU218" s="143">
        <v>19460.011227599654</v>
      </c>
      <c r="AV218" s="129">
        <v>13114.507521320382</v>
      </c>
    </row>
    <row r="219" spans="1:48" x14ac:dyDescent="0.25">
      <c r="A219" s="7">
        <v>206</v>
      </c>
      <c r="B219" s="136" t="s">
        <v>130</v>
      </c>
      <c r="C219" s="125">
        <v>237</v>
      </c>
      <c r="D219" s="84">
        <v>0.15</v>
      </c>
      <c r="E219" s="84" t="s">
        <v>249</v>
      </c>
      <c r="F219" s="69">
        <v>36130</v>
      </c>
      <c r="G219" s="69">
        <v>40483</v>
      </c>
      <c r="H219" s="86" t="s">
        <v>405</v>
      </c>
      <c r="I219" s="65">
        <f t="shared" si="51"/>
        <v>249039.73499999999</v>
      </c>
      <c r="J219" s="17">
        <f t="shared" si="52"/>
        <v>48744.547331624017</v>
      </c>
      <c r="K219" s="18">
        <f t="shared" si="54"/>
        <v>0.19573000000029722</v>
      </c>
      <c r="L219" s="19">
        <f t="shared" si="53"/>
        <v>38063.592928968988</v>
      </c>
      <c r="M219" s="127">
        <v>3935.4389999999976</v>
      </c>
      <c r="N219" s="128">
        <v>770.2834754700001</v>
      </c>
      <c r="O219" s="129">
        <v>546.04746679799985</v>
      </c>
      <c r="P219" s="127">
        <v>20418.51360000002</v>
      </c>
      <c r="Q219" s="128">
        <v>3996.5156669279986</v>
      </c>
      <c r="R219" s="129">
        <v>3087.0920323199975</v>
      </c>
      <c r="S219" s="127">
        <v>70743.194999999934</v>
      </c>
      <c r="T219" s="128">
        <v>13846.56555735001</v>
      </c>
      <c r="U219" s="129">
        <v>11023.899527486998</v>
      </c>
      <c r="V219" s="127">
        <v>14857.478399999987</v>
      </c>
      <c r="W219" s="128">
        <v>2908.0542472319999</v>
      </c>
      <c r="X219" s="129">
        <v>2275.9665712260003</v>
      </c>
      <c r="Y219" s="127">
        <v>4819.4375999999957</v>
      </c>
      <c r="Z219" s="128">
        <v>943.30852144799962</v>
      </c>
      <c r="AA219" s="129">
        <v>724.80426939000017</v>
      </c>
      <c r="AB219" s="127">
        <v>871.02240000000018</v>
      </c>
      <c r="AC219" s="128">
        <v>170.4852143519999</v>
      </c>
      <c r="AD219" s="129">
        <v>125.85871294800003</v>
      </c>
      <c r="AE219" s="127">
        <v>6051.9545999999973</v>
      </c>
      <c r="AF219" s="128">
        <v>1184.5490738579992</v>
      </c>
      <c r="AG219" s="129">
        <v>903.5778780779998</v>
      </c>
      <c r="AH219" s="127">
        <v>1626.7535999999991</v>
      </c>
      <c r="AI219" s="128">
        <v>318.40448212799987</v>
      </c>
      <c r="AJ219" s="129">
        <v>245.41587916799998</v>
      </c>
      <c r="AK219" s="127">
        <v>7956.6323999999977</v>
      </c>
      <c r="AL219" s="128">
        <v>1557.3516596519999</v>
      </c>
      <c r="AM219" s="129">
        <v>1183.5883836360001</v>
      </c>
      <c r="AN219" s="144">
        <v>22741.929600000021</v>
      </c>
      <c r="AO219" s="143">
        <v>4451.2778806080059</v>
      </c>
      <c r="AP219" s="129">
        <v>3366.5914314539964</v>
      </c>
      <c r="AQ219" s="144">
        <v>41947.786200000002</v>
      </c>
      <c r="AR219" s="143">
        <v>8210.4401930000004</v>
      </c>
      <c r="AS219" s="129">
        <v>6272.2961109999997</v>
      </c>
      <c r="AT219" s="144">
        <v>53069.592600000025</v>
      </c>
      <c r="AU219" s="143">
        <v>10387.311359598003</v>
      </c>
      <c r="AV219" s="129">
        <v>8308.4546654640017</v>
      </c>
    </row>
    <row r="220" spans="1:48" x14ac:dyDescent="0.25">
      <c r="A220" s="7">
        <v>207</v>
      </c>
      <c r="B220" s="136" t="s">
        <v>702</v>
      </c>
      <c r="C220" s="125">
        <v>363</v>
      </c>
      <c r="D220" s="84">
        <v>4.4999999999999998E-2</v>
      </c>
      <c r="E220" s="84" t="s">
        <v>249</v>
      </c>
      <c r="F220" s="69">
        <v>37428</v>
      </c>
      <c r="G220" s="69">
        <v>40674</v>
      </c>
      <c r="H220" s="86" t="s">
        <v>406</v>
      </c>
      <c r="I220" s="65">
        <f t="shared" si="51"/>
        <v>83374.789999999979</v>
      </c>
      <c r="J220" s="17">
        <f t="shared" si="52"/>
        <v>16438.173596279994</v>
      </c>
      <c r="K220" s="18">
        <f t="shared" si="54"/>
        <v>0.19715999999856068</v>
      </c>
      <c r="L220" s="19">
        <f t="shared" si="53"/>
        <v>12878.012588489999</v>
      </c>
      <c r="M220" s="127">
        <v>467.67149999999998</v>
      </c>
      <c r="N220" s="128">
        <v>92.206112939999997</v>
      </c>
      <c r="O220" s="129">
        <v>64.026035949999994</v>
      </c>
      <c r="P220" s="127">
        <v>7510.2964999999976</v>
      </c>
      <c r="Q220" s="128">
        <v>1480.7300579399994</v>
      </c>
      <c r="R220" s="129">
        <v>1148.7242108</v>
      </c>
      <c r="S220" s="127">
        <v>19709.442499999986</v>
      </c>
      <c r="T220" s="128">
        <v>3885.9136833000002</v>
      </c>
      <c r="U220" s="129">
        <v>3098.3564538899959</v>
      </c>
      <c r="V220" s="127">
        <v>8156.7114999999967</v>
      </c>
      <c r="W220" s="128">
        <v>1608.1772393399988</v>
      </c>
      <c r="X220" s="129">
        <v>1254.7573400300009</v>
      </c>
      <c r="Y220" s="127">
        <v>2935.7645000000007</v>
      </c>
      <c r="Z220" s="128">
        <v>578.81532881999976</v>
      </c>
      <c r="AA220" s="129">
        <v>460.58192344999998</v>
      </c>
      <c r="AB220" s="127">
        <v>236.28700000000001</v>
      </c>
      <c r="AC220" s="128">
        <v>46.586344920000002</v>
      </c>
      <c r="AD220" s="129">
        <v>36.81706037</v>
      </c>
      <c r="AE220" s="127">
        <v>4814.5545000000011</v>
      </c>
      <c r="AF220" s="128">
        <v>949.23756521999962</v>
      </c>
      <c r="AG220" s="129">
        <v>724.43332799500047</v>
      </c>
      <c r="AH220" s="127">
        <v>0</v>
      </c>
      <c r="AI220" s="128">
        <v>0</v>
      </c>
      <c r="AJ220" s="129">
        <v>0</v>
      </c>
      <c r="AK220" s="127">
        <v>1459.9420000000002</v>
      </c>
      <c r="AL220" s="128">
        <v>287.84216471999997</v>
      </c>
      <c r="AM220" s="129">
        <v>219.43605960000005</v>
      </c>
      <c r="AN220" s="144">
        <v>7448.1900000000078</v>
      </c>
      <c r="AO220" s="143">
        <v>1468.4851404000015</v>
      </c>
      <c r="AP220" s="129">
        <v>1110.9312801100004</v>
      </c>
      <c r="AQ220" s="144">
        <v>13711.757</v>
      </c>
      <c r="AR220" s="143">
        <v>2703.4100100000001</v>
      </c>
      <c r="AS220" s="129">
        <v>2073.6540319999999</v>
      </c>
      <c r="AT220" s="144">
        <v>16924.173000000003</v>
      </c>
      <c r="AU220" s="143">
        <v>3336.7699486799975</v>
      </c>
      <c r="AV220" s="129">
        <v>2686.2948642950009</v>
      </c>
    </row>
    <row r="221" spans="1:48" x14ac:dyDescent="0.25">
      <c r="A221" s="7">
        <v>208</v>
      </c>
      <c r="B221" s="136" t="s">
        <v>131</v>
      </c>
      <c r="C221" s="125">
        <v>242</v>
      </c>
      <c r="D221" s="84">
        <v>0.05</v>
      </c>
      <c r="E221" s="84" t="s">
        <v>249</v>
      </c>
      <c r="F221" s="69">
        <v>35187</v>
      </c>
      <c r="G221" s="69">
        <v>40672</v>
      </c>
      <c r="H221" s="86" t="s">
        <v>407</v>
      </c>
      <c r="I221" s="65">
        <f t="shared" si="51"/>
        <v>25466.190000000006</v>
      </c>
      <c r="J221" s="17">
        <f t="shared" si="52"/>
        <v>5020.9140201199998</v>
      </c>
      <c r="K221" s="18">
        <f t="shared" si="54"/>
        <v>0.19715999998900496</v>
      </c>
      <c r="L221" s="19">
        <f t="shared" si="53"/>
        <v>3902.9954769000005</v>
      </c>
      <c r="M221" s="127">
        <v>1591.3879999999999</v>
      </c>
      <c r="N221" s="128">
        <v>313.75805808000007</v>
      </c>
      <c r="O221" s="129">
        <v>243.00217914000007</v>
      </c>
      <c r="P221" s="127">
        <v>5031.5360000000028</v>
      </c>
      <c r="Q221" s="128">
        <v>992.01763776000018</v>
      </c>
      <c r="R221" s="129">
        <v>759.07569688000012</v>
      </c>
      <c r="S221" s="127">
        <v>4727.5600000000031</v>
      </c>
      <c r="T221" s="128">
        <v>932.08572960000015</v>
      </c>
      <c r="U221" s="129">
        <v>741.66738026000041</v>
      </c>
      <c r="V221" s="127">
        <v>968.95999999999992</v>
      </c>
      <c r="W221" s="128">
        <v>191.04015359999991</v>
      </c>
      <c r="X221" s="129">
        <v>152.29685779999997</v>
      </c>
      <c r="Y221" s="127">
        <v>431.46600000000001</v>
      </c>
      <c r="Z221" s="128">
        <v>85.067836560000003</v>
      </c>
      <c r="AA221" s="129">
        <v>69.626139919999986</v>
      </c>
      <c r="AB221" s="127">
        <v>249.34000000000003</v>
      </c>
      <c r="AC221" s="128">
        <v>49.159874399999993</v>
      </c>
      <c r="AD221" s="129">
        <v>38.042009139999998</v>
      </c>
      <c r="AE221" s="127">
        <v>535.12200000000007</v>
      </c>
      <c r="AF221" s="128">
        <v>105.50465351999999</v>
      </c>
      <c r="AG221" s="129">
        <v>81.89418409999999</v>
      </c>
      <c r="AH221" s="127">
        <v>15.847999999999999</v>
      </c>
      <c r="AI221" s="128">
        <v>3.1245916799999995</v>
      </c>
      <c r="AJ221" s="129">
        <v>2.0092923599999999</v>
      </c>
      <c r="AK221" s="127">
        <v>0</v>
      </c>
      <c r="AL221" s="128">
        <v>0</v>
      </c>
      <c r="AM221" s="129">
        <v>0</v>
      </c>
      <c r="AN221" s="144">
        <v>827.87400000000002</v>
      </c>
      <c r="AO221" s="143">
        <v>163.22363783999998</v>
      </c>
      <c r="AP221" s="129">
        <v>116.32420666000002</v>
      </c>
      <c r="AQ221" s="144">
        <v>6471.2579999999998</v>
      </c>
      <c r="AR221" s="143">
        <v>1275.873227</v>
      </c>
      <c r="AS221" s="129">
        <v>972.9371787</v>
      </c>
      <c r="AT221" s="144">
        <v>4615.8379999999988</v>
      </c>
      <c r="AU221" s="143">
        <v>910.0586200800002</v>
      </c>
      <c r="AV221" s="129">
        <v>726.12035194000009</v>
      </c>
    </row>
    <row r="222" spans="1:48" x14ac:dyDescent="0.25">
      <c r="A222" s="7">
        <v>209</v>
      </c>
      <c r="B222" s="136" t="s">
        <v>132</v>
      </c>
      <c r="C222" s="125">
        <v>249</v>
      </c>
      <c r="D222" s="84">
        <v>0.05</v>
      </c>
      <c r="E222" s="84" t="s">
        <v>249</v>
      </c>
      <c r="F222" s="69">
        <v>37603</v>
      </c>
      <c r="G222" s="69">
        <v>39448</v>
      </c>
      <c r="H222" s="86" t="s">
        <v>408</v>
      </c>
      <c r="I222" s="65">
        <f t="shared" si="51"/>
        <v>104295.68730000002</v>
      </c>
      <c r="J222" s="17">
        <f t="shared" si="52"/>
        <v>16450.558757371004</v>
      </c>
      <c r="K222" s="18">
        <f t="shared" si="54"/>
        <v>0.15772999999560863</v>
      </c>
      <c r="L222" s="19">
        <f t="shared" si="53"/>
        <v>11709.3281718935</v>
      </c>
      <c r="M222" s="127">
        <v>8180.0007000000023</v>
      </c>
      <c r="N222" s="128">
        <v>1290.2315104110005</v>
      </c>
      <c r="O222" s="129">
        <v>832.17977371500012</v>
      </c>
      <c r="P222" s="127">
        <v>13550.680200000013</v>
      </c>
      <c r="Q222" s="128">
        <v>2137.3487879459994</v>
      </c>
      <c r="R222" s="129">
        <v>1511.3353961459977</v>
      </c>
      <c r="S222" s="127">
        <v>15235.791899999993</v>
      </c>
      <c r="T222" s="128">
        <v>2403.1414563869998</v>
      </c>
      <c r="U222" s="129">
        <v>1790.5872400260014</v>
      </c>
      <c r="V222" s="127">
        <v>9266.2652999999846</v>
      </c>
      <c r="W222" s="128">
        <v>1461.5680257689999</v>
      </c>
      <c r="X222" s="129">
        <v>1059.9168713609993</v>
      </c>
      <c r="Y222" s="127">
        <v>6685.533000000004</v>
      </c>
      <c r="Z222" s="128">
        <v>1054.5091200900001</v>
      </c>
      <c r="AA222" s="129">
        <v>761.62616860499986</v>
      </c>
      <c r="AB222" s="127">
        <v>6162.3732000000064</v>
      </c>
      <c r="AC222" s="128">
        <v>971.99112483599981</v>
      </c>
      <c r="AD222" s="129">
        <v>689.63862616500035</v>
      </c>
      <c r="AE222" s="127">
        <v>6073.1414999999988</v>
      </c>
      <c r="AF222" s="128">
        <v>957.91660879499898</v>
      </c>
      <c r="AG222" s="129">
        <v>655.19784666600003</v>
      </c>
      <c r="AH222" s="127">
        <v>4491.4239000000061</v>
      </c>
      <c r="AI222" s="128">
        <v>708.43229174700002</v>
      </c>
      <c r="AJ222" s="129">
        <v>485.00891084399962</v>
      </c>
      <c r="AK222" s="127">
        <v>4324.0941000000021</v>
      </c>
      <c r="AL222" s="128">
        <v>682.03936239300037</v>
      </c>
      <c r="AM222" s="129">
        <v>464.68722546600065</v>
      </c>
      <c r="AN222" s="144">
        <v>6804.2927999999965</v>
      </c>
      <c r="AO222" s="143">
        <v>1073.2411033440003</v>
      </c>
      <c r="AP222" s="129">
        <v>752.95945253249954</v>
      </c>
      <c r="AQ222" s="144">
        <v>12022.134599999999</v>
      </c>
      <c r="AR222" s="143">
        <v>1896.2512899999999</v>
      </c>
      <c r="AS222" s="129">
        <v>1336.8353090000001</v>
      </c>
      <c r="AT222" s="144">
        <v>11499.956100000018</v>
      </c>
      <c r="AU222" s="143">
        <v>1813.8880756530004</v>
      </c>
      <c r="AV222" s="129">
        <v>1369.3553513670004</v>
      </c>
    </row>
    <row r="223" spans="1:48" x14ac:dyDescent="0.25">
      <c r="A223" s="7">
        <v>210</v>
      </c>
      <c r="B223" s="136" t="s">
        <v>703</v>
      </c>
      <c r="C223" s="125">
        <v>28</v>
      </c>
      <c r="D223" s="84">
        <v>0.03</v>
      </c>
      <c r="E223" s="84" t="s">
        <v>249</v>
      </c>
      <c r="F223" s="69">
        <v>37298</v>
      </c>
      <c r="G223" s="69">
        <v>40179</v>
      </c>
      <c r="H223" s="86" t="s">
        <v>409</v>
      </c>
      <c r="I223" s="65">
        <f t="shared" si="51"/>
        <v>0</v>
      </c>
      <c r="J223" s="17">
        <f t="shared" si="52"/>
        <v>0</v>
      </c>
      <c r="K223" s="18" t="e">
        <f t="shared" si="54"/>
        <v>#DIV/0!</v>
      </c>
      <c r="L223" s="19">
        <f t="shared" si="53"/>
        <v>0</v>
      </c>
      <c r="M223" s="127">
        <v>0</v>
      </c>
      <c r="N223" s="128">
        <v>0</v>
      </c>
      <c r="O223" s="129">
        <v>0</v>
      </c>
      <c r="P223" s="127">
        <v>0</v>
      </c>
      <c r="Q223" s="128">
        <v>0</v>
      </c>
      <c r="R223" s="129">
        <v>0</v>
      </c>
      <c r="S223" s="127">
        <v>0</v>
      </c>
      <c r="T223" s="128">
        <v>0</v>
      </c>
      <c r="U223" s="129">
        <v>0</v>
      </c>
      <c r="V223" s="127">
        <v>0</v>
      </c>
      <c r="W223" s="128">
        <v>0</v>
      </c>
      <c r="X223" s="129">
        <v>0</v>
      </c>
      <c r="Y223" s="127">
        <v>0</v>
      </c>
      <c r="Z223" s="128">
        <v>0</v>
      </c>
      <c r="AA223" s="129">
        <v>0</v>
      </c>
      <c r="AB223" s="127">
        <v>0</v>
      </c>
      <c r="AC223" s="128">
        <v>0</v>
      </c>
      <c r="AD223" s="129">
        <v>0</v>
      </c>
      <c r="AE223" s="127">
        <v>0</v>
      </c>
      <c r="AF223" s="128">
        <v>0</v>
      </c>
      <c r="AG223" s="129">
        <v>0</v>
      </c>
      <c r="AH223" s="127">
        <v>0</v>
      </c>
      <c r="AI223" s="128">
        <v>0</v>
      </c>
      <c r="AJ223" s="129">
        <v>0</v>
      </c>
      <c r="AK223" s="127">
        <v>0</v>
      </c>
      <c r="AL223" s="128">
        <v>0</v>
      </c>
      <c r="AM223" s="129">
        <v>0</v>
      </c>
      <c r="AN223" s="144">
        <v>0</v>
      </c>
      <c r="AO223" s="143">
        <v>0</v>
      </c>
      <c r="AP223" s="129">
        <v>0</v>
      </c>
      <c r="AQ223" s="144">
        <v>0</v>
      </c>
      <c r="AR223" s="143">
        <v>0</v>
      </c>
      <c r="AS223" s="129">
        <v>0</v>
      </c>
      <c r="AT223" s="144">
        <v>0</v>
      </c>
      <c r="AU223" s="143">
        <v>0</v>
      </c>
      <c r="AV223" s="129">
        <v>0</v>
      </c>
    </row>
    <row r="224" spans="1:48" x14ac:dyDescent="0.25">
      <c r="A224" s="7">
        <v>211</v>
      </c>
      <c r="B224" s="136" t="s">
        <v>133</v>
      </c>
      <c r="C224" s="125">
        <v>252</v>
      </c>
      <c r="D224" s="84">
        <v>0.32</v>
      </c>
      <c r="E224" s="84" t="s">
        <v>249</v>
      </c>
      <c r="F224" s="69">
        <v>37350</v>
      </c>
      <c r="G224" s="69">
        <v>39539</v>
      </c>
      <c r="H224" s="86" t="s">
        <v>410</v>
      </c>
      <c r="I224" s="65">
        <f t="shared" si="51"/>
        <v>432001.58400000009</v>
      </c>
      <c r="J224" s="17">
        <f t="shared" si="52"/>
        <v>61650.946052359999</v>
      </c>
      <c r="K224" s="18">
        <f t="shared" si="54"/>
        <v>0.14270999999935183</v>
      </c>
      <c r="L224" s="19">
        <f t="shared" si="53"/>
        <v>42926.321156759994</v>
      </c>
      <c r="M224" s="127">
        <v>9158.7960000000057</v>
      </c>
      <c r="N224" s="128">
        <v>1307.0517771599996</v>
      </c>
      <c r="O224" s="129">
        <v>791.01418476000038</v>
      </c>
      <c r="P224" s="127">
        <v>34862.711999999949</v>
      </c>
      <c r="Q224" s="128">
        <v>4975.2576295200033</v>
      </c>
      <c r="R224" s="129">
        <v>3414.5552185200017</v>
      </c>
      <c r="S224" s="127">
        <v>85992.312000000005</v>
      </c>
      <c r="T224" s="128">
        <v>12271.962845519996</v>
      </c>
      <c r="U224" s="129">
        <v>8856.9377039999908</v>
      </c>
      <c r="V224" s="127">
        <v>35449.079999999987</v>
      </c>
      <c r="W224" s="128">
        <v>5058.9382067999986</v>
      </c>
      <c r="X224" s="129">
        <v>3558.2266284000025</v>
      </c>
      <c r="Y224" s="127">
        <v>16792.151999999998</v>
      </c>
      <c r="Z224" s="128">
        <v>2396.4080119199989</v>
      </c>
      <c r="AA224" s="129">
        <v>1650.1198938</v>
      </c>
      <c r="AB224" s="127">
        <v>5506.0560000000005</v>
      </c>
      <c r="AC224" s="128">
        <v>785.76925176000009</v>
      </c>
      <c r="AD224" s="129">
        <v>531.14108892000013</v>
      </c>
      <c r="AE224" s="127">
        <v>34077.035999999993</v>
      </c>
      <c r="AF224" s="128">
        <v>4863.1338075600006</v>
      </c>
      <c r="AG224" s="129">
        <v>3140.9443359600009</v>
      </c>
      <c r="AH224" s="127">
        <v>6092.123999999998</v>
      </c>
      <c r="AI224" s="128">
        <v>869.40701603999992</v>
      </c>
      <c r="AJ224" s="129">
        <v>573.9576271200001</v>
      </c>
      <c r="AK224" s="127">
        <v>9109.6799999999985</v>
      </c>
      <c r="AL224" s="128">
        <v>1300.0424328000008</v>
      </c>
      <c r="AM224" s="129">
        <v>855.99503472000026</v>
      </c>
      <c r="AN224" s="144">
        <v>36122.628000000019</v>
      </c>
      <c r="AO224" s="143">
        <v>5155.0602418800045</v>
      </c>
      <c r="AP224" s="129">
        <v>3448.4390836799971</v>
      </c>
      <c r="AQ224" s="144">
        <v>63823.667999999998</v>
      </c>
      <c r="AR224" s="143">
        <v>9108.2756599999993</v>
      </c>
      <c r="AS224" s="129">
        <v>6213.7173000000003</v>
      </c>
      <c r="AT224" s="144">
        <v>95015.340000000084</v>
      </c>
      <c r="AU224" s="143">
        <v>13559.639171399998</v>
      </c>
      <c r="AV224" s="129">
        <v>9891.2730568800016</v>
      </c>
    </row>
    <row r="225" spans="1:48" x14ac:dyDescent="0.25">
      <c r="A225" s="7">
        <v>212</v>
      </c>
      <c r="B225" s="136" t="s">
        <v>134</v>
      </c>
      <c r="C225" s="125">
        <v>257</v>
      </c>
      <c r="D225" s="84">
        <v>0.09</v>
      </c>
      <c r="E225" s="84" t="s">
        <v>249</v>
      </c>
      <c r="F225" s="69">
        <v>36413</v>
      </c>
      <c r="G225" s="69">
        <v>39448</v>
      </c>
      <c r="H225" s="86" t="s">
        <v>411</v>
      </c>
      <c r="I225" s="65">
        <f t="shared" si="51"/>
        <v>321315.79904960003</v>
      </c>
      <c r="J225" s="17">
        <f t="shared" si="52"/>
        <v>50311.627815764346</v>
      </c>
      <c r="K225" s="18">
        <f t="shared" si="54"/>
        <v>0.15658000000179878</v>
      </c>
      <c r="L225" s="19">
        <f t="shared" si="53"/>
        <v>35888.205707793008</v>
      </c>
      <c r="M225" s="127">
        <v>32676.903494880014</v>
      </c>
      <c r="N225" s="128">
        <v>5116.5495492283089</v>
      </c>
      <c r="O225" s="129">
        <v>3264.0031274841326</v>
      </c>
      <c r="P225" s="127">
        <v>44295.873574559992</v>
      </c>
      <c r="Q225" s="128">
        <v>6935.8478843045996</v>
      </c>
      <c r="R225" s="129">
        <v>4866.5147241453733</v>
      </c>
      <c r="S225" s="127">
        <v>53108.975004480068</v>
      </c>
      <c r="T225" s="128">
        <v>8315.8033062014802</v>
      </c>
      <c r="U225" s="129">
        <v>6189.2675831997512</v>
      </c>
      <c r="V225" s="127">
        <v>26559.153834239994</v>
      </c>
      <c r="W225" s="128">
        <v>4158.6323073652984</v>
      </c>
      <c r="X225" s="129">
        <v>3018.6685489628071</v>
      </c>
      <c r="Y225" s="127">
        <v>13287.844662720006</v>
      </c>
      <c r="Z225" s="128">
        <v>2080.6107172886964</v>
      </c>
      <c r="AA225" s="129">
        <v>1488.3280752877233</v>
      </c>
      <c r="AB225" s="127">
        <v>7313.6653113599987</v>
      </c>
      <c r="AC225" s="128">
        <v>1145.1737144527488</v>
      </c>
      <c r="AD225" s="129">
        <v>813.63671085513079</v>
      </c>
      <c r="AE225" s="127">
        <v>6079.5670699199991</v>
      </c>
      <c r="AF225" s="128">
        <v>951.93861180807346</v>
      </c>
      <c r="AG225" s="129">
        <v>654.71013916410709</v>
      </c>
      <c r="AH225" s="127">
        <v>7575.75752784</v>
      </c>
      <c r="AI225" s="128">
        <v>1186.2121137091867</v>
      </c>
      <c r="AJ225" s="129">
        <v>825.32075008794175</v>
      </c>
      <c r="AK225" s="127">
        <v>7193.1902735999993</v>
      </c>
      <c r="AL225" s="128">
        <v>1126.3097330402875</v>
      </c>
      <c r="AM225" s="129">
        <v>779.2156108179214</v>
      </c>
      <c r="AN225" s="144">
        <v>27504.186412320021</v>
      </c>
      <c r="AO225" s="143">
        <v>4306.6055084410664</v>
      </c>
      <c r="AP225" s="129">
        <v>3001.456905530456</v>
      </c>
      <c r="AQ225" s="144">
        <v>42697.625899999999</v>
      </c>
      <c r="AR225" s="143">
        <v>6685.5942640000003</v>
      </c>
      <c r="AS225" s="129">
        <v>4726.6526059999997</v>
      </c>
      <c r="AT225" s="144">
        <v>53023.055983679966</v>
      </c>
      <c r="AU225" s="143">
        <v>8302.3501059246064</v>
      </c>
      <c r="AV225" s="129">
        <v>6260.4309262576598</v>
      </c>
    </row>
    <row r="226" spans="1:48" x14ac:dyDescent="0.25">
      <c r="A226" s="7">
        <v>213</v>
      </c>
      <c r="B226" s="136" t="s">
        <v>135</v>
      </c>
      <c r="C226" s="125">
        <v>258</v>
      </c>
      <c r="D226" s="84">
        <v>0.19500000000000001</v>
      </c>
      <c r="E226" s="84" t="s">
        <v>249</v>
      </c>
      <c r="F226" s="69">
        <v>35888</v>
      </c>
      <c r="G226" s="69">
        <v>39965</v>
      </c>
      <c r="H226" s="86" t="s">
        <v>412</v>
      </c>
      <c r="I226" s="65">
        <f t="shared" si="51"/>
        <v>574953.68400000012</v>
      </c>
      <c r="J226" s="17">
        <f t="shared" si="52"/>
        <v>97701.680304629976</v>
      </c>
      <c r="K226" s="18">
        <f t="shared" si="54"/>
        <v>0.16992965350689004</v>
      </c>
      <c r="L226" s="19">
        <f t="shared" si="53"/>
        <v>71983.469632890017</v>
      </c>
      <c r="M226" s="127">
        <v>33808.76800000004</v>
      </c>
      <c r="N226" s="128">
        <v>6461.5317401599959</v>
      </c>
      <c r="O226" s="129">
        <v>4529.0396849099952</v>
      </c>
      <c r="P226" s="127">
        <v>64501.041000000019</v>
      </c>
      <c r="Q226" s="128">
        <v>12327.43895591999</v>
      </c>
      <c r="R226" s="129">
        <v>9383.5941630399993</v>
      </c>
      <c r="S226" s="127">
        <v>72118.392000000051</v>
      </c>
      <c r="T226" s="128">
        <v>13783.267079039988</v>
      </c>
      <c r="U226" s="129">
        <v>10857.821392010001</v>
      </c>
      <c r="V226" s="127">
        <v>62799.344999999987</v>
      </c>
      <c r="W226" s="128">
        <v>12002.2108164</v>
      </c>
      <c r="X226" s="129">
        <v>9302.5956634300055</v>
      </c>
      <c r="Y226" s="127">
        <v>25971.45299999998</v>
      </c>
      <c r="Z226" s="128">
        <v>4851.4979272699975</v>
      </c>
      <c r="AA226" s="129">
        <v>3705.0429619499987</v>
      </c>
      <c r="AB226" s="127">
        <v>11068.137000000001</v>
      </c>
      <c r="AC226" s="128">
        <v>1692.2074659300004</v>
      </c>
      <c r="AD226" s="129">
        <v>1206.0791956200003</v>
      </c>
      <c r="AE226" s="127">
        <v>30262.638999999974</v>
      </c>
      <c r="AF226" s="128">
        <v>4626.8548767099965</v>
      </c>
      <c r="AG226" s="129">
        <v>3122.1124379399994</v>
      </c>
      <c r="AH226" s="127">
        <v>15964.419000000011</v>
      </c>
      <c r="AI226" s="128">
        <v>2440.8000209099982</v>
      </c>
      <c r="AJ226" s="129">
        <v>1657.7115712799996</v>
      </c>
      <c r="AK226" s="127">
        <v>24573.109999999986</v>
      </c>
      <c r="AL226" s="128">
        <v>3756.9827879000022</v>
      </c>
      <c r="AM226" s="129">
        <v>2529.5702256200002</v>
      </c>
      <c r="AN226" s="144">
        <v>69222.248000000021</v>
      </c>
      <c r="AO226" s="143">
        <v>10583.389496719998</v>
      </c>
      <c r="AP226" s="129">
        <v>7317.9583341800007</v>
      </c>
      <c r="AQ226" s="144">
        <v>79897.028999999995</v>
      </c>
      <c r="AR226" s="143">
        <v>12215.456759999999</v>
      </c>
      <c r="AS226" s="129">
        <v>8650.7229339999994</v>
      </c>
      <c r="AT226" s="144">
        <v>84767.103000000134</v>
      </c>
      <c r="AU226" s="143">
        <v>12960.042377669999</v>
      </c>
      <c r="AV226" s="129">
        <v>9721.2210689100102</v>
      </c>
    </row>
    <row r="227" spans="1:48" x14ac:dyDescent="0.25">
      <c r="A227" s="7">
        <v>214</v>
      </c>
      <c r="B227" s="136" t="s">
        <v>704</v>
      </c>
      <c r="C227" s="125">
        <v>364</v>
      </c>
      <c r="D227" s="84">
        <v>7.0000000000000007E-2</v>
      </c>
      <c r="E227" s="84" t="s">
        <v>249</v>
      </c>
      <c r="F227" s="69">
        <v>36619</v>
      </c>
      <c r="G227" s="69">
        <v>39448</v>
      </c>
      <c r="H227" s="86" t="s">
        <v>413</v>
      </c>
      <c r="I227" s="65">
        <f t="shared" si="51"/>
        <v>125755.93240000003</v>
      </c>
      <c r="J227" s="17">
        <f t="shared" si="52"/>
        <v>19835.483217560002</v>
      </c>
      <c r="K227" s="18">
        <f t="shared" si="54"/>
        <v>0.15773000000085879</v>
      </c>
      <c r="L227" s="19">
        <f t="shared" si="53"/>
        <v>14291.335865201003</v>
      </c>
      <c r="M227" s="127">
        <v>9766.0337999999992</v>
      </c>
      <c r="N227" s="128">
        <v>1540.3965112740016</v>
      </c>
      <c r="O227" s="129">
        <v>987.65294001799998</v>
      </c>
      <c r="P227" s="127">
        <v>19314.389600000006</v>
      </c>
      <c r="Q227" s="128">
        <v>3046.4586716079975</v>
      </c>
      <c r="R227" s="129">
        <v>2159.6436227759978</v>
      </c>
      <c r="S227" s="127">
        <v>29451.90080000001</v>
      </c>
      <c r="T227" s="128">
        <v>4645.4483131840061</v>
      </c>
      <c r="U227" s="129">
        <v>3458.1237172340007</v>
      </c>
      <c r="V227" s="127">
        <v>10756.082200000003</v>
      </c>
      <c r="W227" s="128">
        <v>1696.5568454059994</v>
      </c>
      <c r="X227" s="129">
        <v>1232.9854568400015</v>
      </c>
      <c r="Y227" s="127">
        <v>4997.720800000001</v>
      </c>
      <c r="Z227" s="128">
        <v>788.29050178400018</v>
      </c>
      <c r="AA227" s="129">
        <v>568.91976548399987</v>
      </c>
      <c r="AB227" s="127">
        <v>2271.5715999999998</v>
      </c>
      <c r="AC227" s="128">
        <v>358.29498846799976</v>
      </c>
      <c r="AD227" s="129">
        <v>256.95939293399994</v>
      </c>
      <c r="AE227" s="127">
        <v>2074.4748</v>
      </c>
      <c r="AF227" s="128">
        <v>327.20691020400051</v>
      </c>
      <c r="AG227" s="129">
        <v>224.7322457360001</v>
      </c>
      <c r="AH227" s="127">
        <v>1181.7803999999999</v>
      </c>
      <c r="AI227" s="128">
        <v>186.40222249200011</v>
      </c>
      <c r="AJ227" s="129">
        <v>128.92632990999994</v>
      </c>
      <c r="AK227" s="127">
        <v>1886.6562000000004</v>
      </c>
      <c r="AL227" s="128">
        <v>297.58228242600035</v>
      </c>
      <c r="AM227" s="129">
        <v>206.37828829000006</v>
      </c>
      <c r="AN227" s="144">
        <v>5443.1752000000079</v>
      </c>
      <c r="AO227" s="143">
        <v>858.5520242959991</v>
      </c>
      <c r="AP227" s="129">
        <v>600.21157041100003</v>
      </c>
      <c r="AQ227" s="144">
        <v>17069.060399999998</v>
      </c>
      <c r="AR227" s="143">
        <v>2692.302897</v>
      </c>
      <c r="AS227" s="129">
        <v>1910.265541</v>
      </c>
      <c r="AT227" s="144">
        <v>21543.086600000006</v>
      </c>
      <c r="AU227" s="143">
        <v>3397.9910494179985</v>
      </c>
      <c r="AV227" s="129">
        <v>2556.5369945680013</v>
      </c>
    </row>
    <row r="228" spans="1:48" x14ac:dyDescent="0.25">
      <c r="A228" s="7">
        <v>215</v>
      </c>
      <c r="B228" s="136" t="s">
        <v>705</v>
      </c>
      <c r="C228" s="125">
        <v>262</v>
      </c>
      <c r="D228" s="84">
        <v>0.05</v>
      </c>
      <c r="E228" s="84" t="s">
        <v>249</v>
      </c>
      <c r="F228" s="69">
        <v>37613</v>
      </c>
      <c r="G228" s="69">
        <v>39965</v>
      </c>
      <c r="H228" s="86" t="s">
        <v>414</v>
      </c>
      <c r="I228" s="65">
        <f t="shared" si="51"/>
        <v>29574.936900000001</v>
      </c>
      <c r="J228" s="17">
        <f t="shared" si="52"/>
        <v>2758.1586152540003</v>
      </c>
      <c r="K228" s="18">
        <f t="shared" si="54"/>
        <v>9.3259999998647508E-2</v>
      </c>
      <c r="L228" s="19">
        <f t="shared" si="53"/>
        <v>1387.3562693209997</v>
      </c>
      <c r="M228" s="127">
        <v>4998.0560999999989</v>
      </c>
      <c r="N228" s="128">
        <v>466.11871188599986</v>
      </c>
      <c r="O228" s="129">
        <v>186.27206739600007</v>
      </c>
      <c r="P228" s="127">
        <v>5558.8119000000033</v>
      </c>
      <c r="Q228" s="128">
        <v>518.41479779400061</v>
      </c>
      <c r="R228" s="129">
        <v>261.26421229800007</v>
      </c>
      <c r="S228" s="127">
        <v>6832.8708000000006</v>
      </c>
      <c r="T228" s="128">
        <v>637.2335308080003</v>
      </c>
      <c r="U228" s="129">
        <v>363.00459765299985</v>
      </c>
      <c r="V228" s="127">
        <v>2601.0020999999992</v>
      </c>
      <c r="W228" s="128">
        <v>242.56945584599993</v>
      </c>
      <c r="X228" s="129">
        <v>132.00631787699993</v>
      </c>
      <c r="Y228" s="127">
        <v>1310.0924999999993</v>
      </c>
      <c r="Z228" s="128">
        <v>122.17922654999992</v>
      </c>
      <c r="AA228" s="129">
        <v>56.426547728999985</v>
      </c>
      <c r="AB228" s="127">
        <v>813.60330000000033</v>
      </c>
      <c r="AC228" s="128">
        <v>75.876643758000029</v>
      </c>
      <c r="AD228" s="129">
        <v>37.692552564000003</v>
      </c>
      <c r="AE228" s="127">
        <v>0</v>
      </c>
      <c r="AF228" s="128">
        <v>0</v>
      </c>
      <c r="AG228" s="129">
        <v>0</v>
      </c>
      <c r="AH228" s="127">
        <v>0</v>
      </c>
      <c r="AI228" s="128">
        <v>0</v>
      </c>
      <c r="AJ228" s="129">
        <v>0</v>
      </c>
      <c r="AK228" s="127">
        <v>57.020400000000002</v>
      </c>
      <c r="AL228" s="128">
        <v>5.3177225039999998</v>
      </c>
      <c r="AM228" s="129">
        <v>1.8035771699999996</v>
      </c>
      <c r="AN228" s="144">
        <v>4249.5857999999989</v>
      </c>
      <c r="AO228" s="143">
        <v>396.31637170799996</v>
      </c>
      <c r="AP228" s="129">
        <v>194.27319383400007</v>
      </c>
      <c r="AQ228" s="144">
        <v>3153.8939999999998</v>
      </c>
      <c r="AR228" s="143">
        <v>294.13215439999999</v>
      </c>
      <c r="AS228" s="129">
        <v>154.61320280000001</v>
      </c>
      <c r="AT228" s="144">
        <v>0</v>
      </c>
      <c r="AU228" s="143">
        <v>0</v>
      </c>
      <c r="AV228" s="129">
        <v>0</v>
      </c>
    </row>
    <row r="229" spans="1:48" x14ac:dyDescent="0.25">
      <c r="A229" s="7">
        <v>216</v>
      </c>
      <c r="B229" s="136" t="s">
        <v>706</v>
      </c>
      <c r="C229" s="125">
        <v>365</v>
      </c>
      <c r="D229" s="84">
        <v>0.02</v>
      </c>
      <c r="E229" s="84" t="s">
        <v>249</v>
      </c>
      <c r="F229" s="69">
        <v>40982</v>
      </c>
      <c r="G229" s="69">
        <v>40982</v>
      </c>
      <c r="H229" s="86" t="s">
        <v>415</v>
      </c>
      <c r="I229" s="65">
        <f t="shared" si="51"/>
        <v>7549.2859999999991</v>
      </c>
      <c r="J229" s="17">
        <f t="shared" si="52"/>
        <v>1420.969937678</v>
      </c>
      <c r="K229" s="18">
        <f t="shared" si="54"/>
        <v>0.1882257391861959</v>
      </c>
      <c r="L229" s="19">
        <f t="shared" si="53"/>
        <v>1083.1246216600002</v>
      </c>
      <c r="M229" s="127">
        <v>869.02020000000016</v>
      </c>
      <c r="N229" s="128">
        <v>171.33602263199992</v>
      </c>
      <c r="O229" s="129">
        <v>122.55924578900004</v>
      </c>
      <c r="P229" s="127">
        <v>1394.7622999999994</v>
      </c>
      <c r="Q229" s="128">
        <v>274.99133506800007</v>
      </c>
      <c r="R229" s="129">
        <v>210.86925919699991</v>
      </c>
      <c r="S229" s="127">
        <v>1427.844000000001</v>
      </c>
      <c r="T229" s="128">
        <v>281.51372304</v>
      </c>
      <c r="U229" s="129">
        <v>225.12403905200009</v>
      </c>
      <c r="V229" s="127">
        <v>604.34979999999973</v>
      </c>
      <c r="W229" s="128">
        <v>119.15360656799996</v>
      </c>
      <c r="X229" s="129">
        <v>93.135365069999992</v>
      </c>
      <c r="Y229" s="127">
        <v>419.45699999999999</v>
      </c>
      <c r="Z229" s="128">
        <v>82.700142119999995</v>
      </c>
      <c r="AA229" s="129">
        <v>63.765900208000005</v>
      </c>
      <c r="AB229" s="127">
        <v>261.79930000000002</v>
      </c>
      <c r="AC229" s="128">
        <v>51.616349988000003</v>
      </c>
      <c r="AD229" s="129">
        <v>41.767436373999999</v>
      </c>
      <c r="AE229" s="127">
        <v>297.48199999999991</v>
      </c>
      <c r="AF229" s="128">
        <v>58.651551120000022</v>
      </c>
      <c r="AG229" s="129">
        <v>44.655357543000008</v>
      </c>
      <c r="AH229" s="127">
        <v>161.61320000000003</v>
      </c>
      <c r="AI229" s="128">
        <v>31.863658512000008</v>
      </c>
      <c r="AJ229" s="129">
        <v>22.783192211999999</v>
      </c>
      <c r="AK229" s="127">
        <v>243.42079999999993</v>
      </c>
      <c r="AL229" s="128">
        <v>47.992844928000011</v>
      </c>
      <c r="AM229" s="129">
        <v>35.828340239999996</v>
      </c>
      <c r="AN229" s="144">
        <v>277.51440000000008</v>
      </c>
      <c r="AO229" s="143">
        <v>50.04091588299999</v>
      </c>
      <c r="AP229" s="129">
        <v>37.845075113000007</v>
      </c>
      <c r="AQ229" s="144">
        <v>664.28269999999998</v>
      </c>
      <c r="AR229" s="143">
        <v>104.7773103</v>
      </c>
      <c r="AS229" s="129">
        <v>74.635671889999998</v>
      </c>
      <c r="AT229" s="144">
        <v>927.74029999999971</v>
      </c>
      <c r="AU229" s="143">
        <v>146.33247751899995</v>
      </c>
      <c r="AV229" s="129">
        <v>110.15573897200001</v>
      </c>
    </row>
    <row r="230" spans="1:48" x14ac:dyDescent="0.25">
      <c r="A230" s="7">
        <v>217</v>
      </c>
      <c r="B230" s="136" t="s">
        <v>136</v>
      </c>
      <c r="C230" s="125">
        <v>264</v>
      </c>
      <c r="D230" s="84">
        <v>0.03</v>
      </c>
      <c r="E230" s="84" t="s">
        <v>249</v>
      </c>
      <c r="F230" s="69">
        <v>36105</v>
      </c>
      <c r="G230" s="69">
        <v>39934</v>
      </c>
      <c r="H230" s="86" t="s">
        <v>416</v>
      </c>
      <c r="I230" s="65">
        <f t="shared" si="51"/>
        <v>47942.260300000002</v>
      </c>
      <c r="J230" s="17">
        <f t="shared" si="52"/>
        <v>8420.0062794339956</v>
      </c>
      <c r="K230" s="18">
        <f t="shared" si="54"/>
        <v>0.17562806231382452</v>
      </c>
      <c r="L230" s="19">
        <f t="shared" si="53"/>
        <v>6305.1847928564994</v>
      </c>
      <c r="M230" s="127">
        <v>3292.6127999999999</v>
      </c>
      <c r="N230" s="128">
        <v>649.17153964800036</v>
      </c>
      <c r="O230" s="129">
        <v>462.24962719299987</v>
      </c>
      <c r="P230" s="127">
        <v>6147.3472999999976</v>
      </c>
      <c r="Q230" s="128">
        <v>1212.0109936679994</v>
      </c>
      <c r="R230" s="129">
        <v>931.23664073000009</v>
      </c>
      <c r="S230" s="127">
        <v>9658.3303000000033</v>
      </c>
      <c r="T230" s="128">
        <v>1904.2364019479971</v>
      </c>
      <c r="U230" s="129">
        <v>1518.2157160459992</v>
      </c>
      <c r="V230" s="127">
        <v>4093.0692999999978</v>
      </c>
      <c r="W230" s="128">
        <v>750.62779254099996</v>
      </c>
      <c r="X230" s="129">
        <v>574.51167097199959</v>
      </c>
      <c r="Y230" s="127">
        <v>2899.1707999999994</v>
      </c>
      <c r="Z230" s="128">
        <v>457.28621028399999</v>
      </c>
      <c r="AA230" s="129">
        <v>331.22870898299982</v>
      </c>
      <c r="AB230" s="127">
        <v>1772.9306000000001</v>
      </c>
      <c r="AC230" s="128">
        <v>279.64434353799993</v>
      </c>
      <c r="AD230" s="129">
        <v>201.15657279899995</v>
      </c>
      <c r="AE230" s="127">
        <v>1274.5147000000004</v>
      </c>
      <c r="AF230" s="128">
        <v>201.02920363099997</v>
      </c>
      <c r="AG230" s="129">
        <v>143.40309838200002</v>
      </c>
      <c r="AH230" s="127">
        <v>726.46060000000023</v>
      </c>
      <c r="AI230" s="128">
        <v>114.58463043799996</v>
      </c>
      <c r="AJ230" s="129">
        <v>80.18269500000001</v>
      </c>
      <c r="AK230" s="127">
        <v>1402.3619000000001</v>
      </c>
      <c r="AL230" s="128">
        <v>221.19454248699989</v>
      </c>
      <c r="AM230" s="129">
        <v>153.48176363999997</v>
      </c>
      <c r="AN230" s="144">
        <v>3464.8922999999986</v>
      </c>
      <c r="AO230" s="143">
        <v>546.51746247899973</v>
      </c>
      <c r="AP230" s="129">
        <v>384.12431443650007</v>
      </c>
      <c r="AQ230" s="144">
        <v>6568.5532999999996</v>
      </c>
      <c r="AR230" s="143">
        <v>1036.057912</v>
      </c>
      <c r="AS230" s="129">
        <v>737.1513976</v>
      </c>
      <c r="AT230" s="144">
        <v>6642.016400000005</v>
      </c>
      <c r="AU230" s="143">
        <v>1047.6452467719994</v>
      </c>
      <c r="AV230" s="129">
        <v>788.2425870750003</v>
      </c>
    </row>
    <row r="231" spans="1:48" x14ac:dyDescent="0.25">
      <c r="A231" s="7">
        <v>218</v>
      </c>
      <c r="B231" s="136" t="s">
        <v>137</v>
      </c>
      <c r="C231" s="125">
        <v>265</v>
      </c>
      <c r="D231" s="84">
        <v>1.2</v>
      </c>
      <c r="E231" s="84" t="s">
        <v>249</v>
      </c>
      <c r="F231" s="69">
        <v>37621</v>
      </c>
      <c r="G231" s="69">
        <v>39600</v>
      </c>
      <c r="H231" s="86" t="s">
        <v>417</v>
      </c>
      <c r="I231" s="65">
        <f t="shared" si="51"/>
        <v>3272939.1086360007</v>
      </c>
      <c r="J231" s="17">
        <f t="shared" si="52"/>
        <v>382213.82911017397</v>
      </c>
      <c r="K231" s="18">
        <f t="shared" si="54"/>
        <v>0.11678000000111882</v>
      </c>
      <c r="L231" s="19">
        <f t="shared" si="53"/>
        <v>244923.33774883015</v>
      </c>
      <c r="M231" s="127">
        <v>1425.5304959999999</v>
      </c>
      <c r="N231" s="128">
        <v>166.47345132288001</v>
      </c>
      <c r="O231" s="129">
        <v>70.722192398400011</v>
      </c>
      <c r="P231" s="127">
        <v>240080.22127999991</v>
      </c>
      <c r="Q231" s="128">
        <v>28036.568241078385</v>
      </c>
      <c r="R231" s="129">
        <v>17623.177733327357</v>
      </c>
      <c r="S231" s="127">
        <v>810947.56355200114</v>
      </c>
      <c r="T231" s="128">
        <v>94702.456471602665</v>
      </c>
      <c r="U231" s="129">
        <v>62426.292178271928</v>
      </c>
      <c r="V231" s="127">
        <v>227363.49484799986</v>
      </c>
      <c r="W231" s="128">
        <v>26551.508928349442</v>
      </c>
      <c r="X231" s="129">
        <v>17268.389038893281</v>
      </c>
      <c r="Y231" s="127">
        <v>17128.113632000001</v>
      </c>
      <c r="Z231" s="128">
        <v>2000.2211099449607</v>
      </c>
      <c r="AA231" s="129">
        <v>1306.6041708439998</v>
      </c>
      <c r="AB231" s="127">
        <v>950.49332799999991</v>
      </c>
      <c r="AC231" s="128">
        <v>110.99861084384</v>
      </c>
      <c r="AD231" s="129">
        <v>43.221000646559993</v>
      </c>
      <c r="AE231" s="127">
        <v>0</v>
      </c>
      <c r="AF231" s="128">
        <v>0</v>
      </c>
      <c r="AG231" s="129">
        <v>0</v>
      </c>
      <c r="AH231" s="127">
        <v>0</v>
      </c>
      <c r="AI231" s="128">
        <v>0</v>
      </c>
      <c r="AJ231" s="129">
        <v>0</v>
      </c>
      <c r="AK231" s="127">
        <v>0</v>
      </c>
      <c r="AL231" s="128">
        <v>0</v>
      </c>
      <c r="AM231" s="129">
        <v>0</v>
      </c>
      <c r="AN231" s="144">
        <v>343192.19718399964</v>
      </c>
      <c r="AO231" s="143">
        <v>40077.984787147499</v>
      </c>
      <c r="AP231" s="129">
        <v>23885.297324324325</v>
      </c>
      <c r="AQ231" s="144">
        <v>744023.74710000004</v>
      </c>
      <c r="AR231" s="143">
        <v>86887.09319</v>
      </c>
      <c r="AS231" s="129">
        <v>53258.73171</v>
      </c>
      <c r="AT231" s="144">
        <v>887827.74721599987</v>
      </c>
      <c r="AU231" s="143">
        <v>103680.52431988429</v>
      </c>
      <c r="AV231" s="129">
        <v>69040.902400124309</v>
      </c>
    </row>
    <row r="232" spans="1:48" x14ac:dyDescent="0.25">
      <c r="A232" s="7">
        <v>219</v>
      </c>
      <c r="B232" s="136" t="s">
        <v>707</v>
      </c>
      <c r="C232" s="125">
        <v>366</v>
      </c>
      <c r="D232" s="84">
        <v>1.72E-2</v>
      </c>
      <c r="E232" s="84" t="s">
        <v>249</v>
      </c>
      <c r="F232" s="69">
        <v>36686</v>
      </c>
      <c r="G232" s="69">
        <v>39995</v>
      </c>
      <c r="H232" s="86" t="s">
        <v>418</v>
      </c>
      <c r="I232" s="65">
        <f t="shared" si="51"/>
        <v>63252.876599999996</v>
      </c>
      <c r="J232" s="17">
        <f t="shared" si="52"/>
        <v>11112.458329324996</v>
      </c>
      <c r="K232" s="18">
        <f t="shared" si="54"/>
        <v>0.17568305074247006</v>
      </c>
      <c r="L232" s="19">
        <f t="shared" si="53"/>
        <v>8165.2671038049984</v>
      </c>
      <c r="M232" s="127">
        <v>4815.9762999999994</v>
      </c>
      <c r="N232" s="128">
        <v>949.51788730799967</v>
      </c>
      <c r="O232" s="129">
        <v>658.32279545400024</v>
      </c>
      <c r="P232" s="127">
        <v>5515.8752999999979</v>
      </c>
      <c r="Q232" s="128">
        <v>1087.5099741479999</v>
      </c>
      <c r="R232" s="129">
        <v>817.9429725169997</v>
      </c>
      <c r="S232" s="127">
        <v>10287.902899999997</v>
      </c>
      <c r="T232" s="128">
        <v>2028.3629357639984</v>
      </c>
      <c r="U232" s="129">
        <v>1613.8098912989997</v>
      </c>
      <c r="V232" s="127">
        <v>4707.0864999999967</v>
      </c>
      <c r="W232" s="128">
        <v>928.04917434000038</v>
      </c>
      <c r="X232" s="129">
        <v>715.03539215599983</v>
      </c>
      <c r="Y232" s="127">
        <v>3349.9977000000008</v>
      </c>
      <c r="Z232" s="128">
        <v>660.48554653199926</v>
      </c>
      <c r="AA232" s="129">
        <v>477.83292050599977</v>
      </c>
      <c r="AB232" s="127">
        <v>3035.305499999999</v>
      </c>
      <c r="AC232" s="128">
        <v>483.61308999100038</v>
      </c>
      <c r="AD232" s="129">
        <v>349.49360317399987</v>
      </c>
      <c r="AE232" s="127">
        <v>3569.7163000000019</v>
      </c>
      <c r="AF232" s="128">
        <v>563.05135199899951</v>
      </c>
      <c r="AG232" s="129">
        <v>384.71006661599989</v>
      </c>
      <c r="AH232" s="127">
        <v>3198.1633999999995</v>
      </c>
      <c r="AI232" s="128">
        <v>504.44631308199968</v>
      </c>
      <c r="AJ232" s="129">
        <v>346.60679976099971</v>
      </c>
      <c r="AK232" s="127">
        <v>3138.7627000000002</v>
      </c>
      <c r="AL232" s="128">
        <v>495.07704067100008</v>
      </c>
      <c r="AM232" s="129">
        <v>340.13932026199979</v>
      </c>
      <c r="AN232" s="144">
        <v>5702.0890000000099</v>
      </c>
      <c r="AO232" s="143">
        <v>899.39049796999905</v>
      </c>
      <c r="AP232" s="129">
        <v>629.95378793499981</v>
      </c>
      <c r="AQ232" s="144">
        <v>8583.8770000000004</v>
      </c>
      <c r="AR232" s="143">
        <v>1353.934919</v>
      </c>
      <c r="AS232" s="129">
        <v>959.69415660000004</v>
      </c>
      <c r="AT232" s="144">
        <v>7348.1239999999952</v>
      </c>
      <c r="AU232" s="143">
        <v>1159.0195985200014</v>
      </c>
      <c r="AV232" s="129">
        <v>871.72539752499961</v>
      </c>
    </row>
    <row r="233" spans="1:48" x14ac:dyDescent="0.25">
      <c r="A233" s="7">
        <v>220</v>
      </c>
      <c r="B233" s="136" t="s">
        <v>138</v>
      </c>
      <c r="C233" s="125">
        <v>269</v>
      </c>
      <c r="D233" s="84">
        <v>0.115</v>
      </c>
      <c r="E233" s="84" t="s">
        <v>249</v>
      </c>
      <c r="F233" s="69">
        <v>36168</v>
      </c>
      <c r="G233" s="69">
        <v>39995</v>
      </c>
      <c r="H233" s="86" t="s">
        <v>419</v>
      </c>
      <c r="I233" s="65">
        <f t="shared" si="51"/>
        <v>166304.55960000001</v>
      </c>
      <c r="J233" s="17">
        <f t="shared" si="52"/>
        <v>30006.790695445998</v>
      </c>
      <c r="K233" s="18">
        <f t="shared" si="54"/>
        <v>0.18043276003748243</v>
      </c>
      <c r="L233" s="19">
        <f t="shared" si="53"/>
        <v>22729.040731275993</v>
      </c>
      <c r="M233" s="127">
        <v>10256.357400000003</v>
      </c>
      <c r="N233" s="128">
        <v>2007.4768339019995</v>
      </c>
      <c r="O233" s="129">
        <v>1409.0744482440009</v>
      </c>
      <c r="P233" s="127">
        <v>36011.252999999997</v>
      </c>
      <c r="Q233" s="128">
        <v>7048.4825496900012</v>
      </c>
      <c r="R233" s="129">
        <v>5398.5022414920004</v>
      </c>
      <c r="S233" s="127">
        <v>43705.161600000014</v>
      </c>
      <c r="T233" s="128">
        <v>8554.4112799679915</v>
      </c>
      <c r="U233" s="129">
        <v>6796.7464255499899</v>
      </c>
      <c r="V233" s="127">
        <v>9755.4149999999972</v>
      </c>
      <c r="W233" s="128">
        <v>1909.4273779499988</v>
      </c>
      <c r="X233" s="129">
        <v>1502.1830277839995</v>
      </c>
      <c r="Y233" s="127">
        <v>1304.3129999999999</v>
      </c>
      <c r="Z233" s="128">
        <v>255.29318349000002</v>
      </c>
      <c r="AA233" s="129">
        <v>189.88039716599997</v>
      </c>
      <c r="AB233" s="127">
        <v>630.24479999999983</v>
      </c>
      <c r="AC233" s="128">
        <v>110.08410899400002</v>
      </c>
      <c r="AD233" s="129">
        <v>73.027528260000011</v>
      </c>
      <c r="AE233" s="127">
        <v>0</v>
      </c>
      <c r="AF233" s="128">
        <v>0</v>
      </c>
      <c r="AG233" s="129">
        <v>0</v>
      </c>
      <c r="AH233" s="127">
        <v>0</v>
      </c>
      <c r="AI233" s="128">
        <v>0</v>
      </c>
      <c r="AJ233" s="129">
        <v>0</v>
      </c>
      <c r="AK233" s="127">
        <v>0</v>
      </c>
      <c r="AL233" s="128">
        <v>0</v>
      </c>
      <c r="AM233" s="129">
        <v>0</v>
      </c>
      <c r="AN233" s="144">
        <v>3158.9364000000005</v>
      </c>
      <c r="AO233" s="143">
        <v>494.62626151200021</v>
      </c>
      <c r="AP233" s="129">
        <v>338.05005952800002</v>
      </c>
      <c r="AQ233" s="144">
        <v>25134.785400000001</v>
      </c>
      <c r="AR233" s="143">
        <v>3935.6046980000001</v>
      </c>
      <c r="AS233" s="129">
        <v>2773.5520270000002</v>
      </c>
      <c r="AT233" s="144">
        <v>36348.092999999993</v>
      </c>
      <c r="AU233" s="143">
        <v>5691.3844019400076</v>
      </c>
      <c r="AV233" s="129">
        <v>4248.0245762520008</v>
      </c>
    </row>
    <row r="234" spans="1:48" x14ac:dyDescent="0.25">
      <c r="A234" s="7">
        <v>221</v>
      </c>
      <c r="B234" s="136" t="s">
        <v>139</v>
      </c>
      <c r="C234" s="125">
        <v>270</v>
      </c>
      <c r="D234" s="84">
        <v>0.10299999999999999</v>
      </c>
      <c r="E234" s="84" t="s">
        <v>249</v>
      </c>
      <c r="F234" s="69">
        <v>37606</v>
      </c>
      <c r="G234" s="69">
        <v>39479</v>
      </c>
      <c r="H234" s="86" t="s">
        <v>420</v>
      </c>
      <c r="I234" s="65">
        <f t="shared" si="51"/>
        <v>282873.87600000011</v>
      </c>
      <c r="J234" s="17">
        <f t="shared" si="52"/>
        <v>44292.391503760009</v>
      </c>
      <c r="K234" s="18">
        <f t="shared" si="54"/>
        <v>0.15657999999886874</v>
      </c>
      <c r="L234" s="19">
        <f t="shared" si="53"/>
        <v>31853.065852340009</v>
      </c>
      <c r="M234" s="127">
        <v>18944.658000000007</v>
      </c>
      <c r="N234" s="128">
        <v>2966.3545496399997</v>
      </c>
      <c r="O234" s="129">
        <v>1896.5587428200017</v>
      </c>
      <c r="P234" s="127">
        <v>36953.265999999974</v>
      </c>
      <c r="Q234" s="128">
        <v>5786.1423902800034</v>
      </c>
      <c r="R234" s="129">
        <v>4090.3057808800027</v>
      </c>
      <c r="S234" s="127">
        <v>70072.202000000107</v>
      </c>
      <c r="T234" s="128">
        <v>10971.905389159989</v>
      </c>
      <c r="U234" s="129">
        <v>8146.4507369400017</v>
      </c>
      <c r="V234" s="127">
        <v>19248.19200000001</v>
      </c>
      <c r="W234" s="128">
        <v>3013.881903360003</v>
      </c>
      <c r="X234" s="129">
        <v>2189.0505200199996</v>
      </c>
      <c r="Y234" s="127">
        <v>8130.5940000000019</v>
      </c>
      <c r="Z234" s="128">
        <v>1273.0884085200005</v>
      </c>
      <c r="AA234" s="129">
        <v>923.27790792000053</v>
      </c>
      <c r="AB234" s="127">
        <v>3142.5599999999981</v>
      </c>
      <c r="AC234" s="128">
        <v>492.06204480000025</v>
      </c>
      <c r="AD234" s="129">
        <v>355.82563770000002</v>
      </c>
      <c r="AE234" s="127">
        <v>3954.3479999999936</v>
      </c>
      <c r="AF234" s="128">
        <v>619.17180984000242</v>
      </c>
      <c r="AG234" s="129">
        <v>421.31172502000027</v>
      </c>
      <c r="AH234" s="127">
        <v>1899.0059999999999</v>
      </c>
      <c r="AI234" s="128">
        <v>297.34635947999982</v>
      </c>
      <c r="AJ234" s="129">
        <v>203.81135613999996</v>
      </c>
      <c r="AK234" s="127">
        <v>7185.9940000000024</v>
      </c>
      <c r="AL234" s="128">
        <v>1125.1829405199994</v>
      </c>
      <c r="AM234" s="129">
        <v>771.44764982000004</v>
      </c>
      <c r="AN234" s="144">
        <v>22589.183999999968</v>
      </c>
      <c r="AO234" s="143">
        <v>3537.014430720003</v>
      </c>
      <c r="AP234" s="129">
        <v>2458.8172666600008</v>
      </c>
      <c r="AQ234" s="144">
        <v>41622.404000000002</v>
      </c>
      <c r="AR234" s="143">
        <v>6517.2360179999996</v>
      </c>
      <c r="AS234" s="129">
        <v>4624.4920499999998</v>
      </c>
      <c r="AT234" s="144">
        <v>49131.468000000015</v>
      </c>
      <c r="AU234" s="143">
        <v>7693.0052594400031</v>
      </c>
      <c r="AV234" s="129">
        <v>5771.7164784200031</v>
      </c>
    </row>
    <row r="235" spans="1:48" x14ac:dyDescent="0.25">
      <c r="A235" s="7">
        <v>222</v>
      </c>
      <c r="B235" s="136" t="s">
        <v>140</v>
      </c>
      <c r="C235" s="125">
        <v>271</v>
      </c>
      <c r="D235" s="84">
        <v>0.09</v>
      </c>
      <c r="E235" s="84" t="s">
        <v>249</v>
      </c>
      <c r="F235" s="69">
        <v>37372</v>
      </c>
      <c r="G235" s="69">
        <v>39965</v>
      </c>
      <c r="H235" s="86" t="s">
        <v>421</v>
      </c>
      <c r="I235" s="65">
        <f t="shared" si="51"/>
        <v>162786.69460770005</v>
      </c>
      <c r="J235" s="17">
        <f t="shared" si="52"/>
        <v>28143.159805933879</v>
      </c>
      <c r="K235" s="18">
        <f t="shared" si="54"/>
        <v>0.17288366149184448</v>
      </c>
      <c r="L235" s="19">
        <f t="shared" si="53"/>
        <v>21068.949897061379</v>
      </c>
      <c r="M235" s="127">
        <v>4285.5714062999987</v>
      </c>
      <c r="N235" s="128">
        <v>838.81489135509889</v>
      </c>
      <c r="O235" s="129">
        <v>593.40201446158164</v>
      </c>
      <c r="P235" s="127">
        <v>8049.6616293000016</v>
      </c>
      <c r="Q235" s="128">
        <v>1575.5602707028893</v>
      </c>
      <c r="R235" s="129">
        <v>1206.9076793902191</v>
      </c>
      <c r="S235" s="127">
        <v>37050.106160700001</v>
      </c>
      <c r="T235" s="128">
        <v>7251.8172788338034</v>
      </c>
      <c r="U235" s="129">
        <v>5798.5210006202187</v>
      </c>
      <c r="V235" s="127">
        <v>16969.859167499999</v>
      </c>
      <c r="W235" s="128">
        <v>3321.5105348547741</v>
      </c>
      <c r="X235" s="129">
        <v>2593.1208415991923</v>
      </c>
      <c r="Y235" s="127">
        <v>3671.2134954000007</v>
      </c>
      <c r="Z235" s="128">
        <v>631.05175762598742</v>
      </c>
      <c r="AA235" s="129">
        <v>478.05411822123625</v>
      </c>
      <c r="AB235" s="127">
        <v>1879.2729027000005</v>
      </c>
      <c r="AC235" s="128">
        <v>294.256551104766</v>
      </c>
      <c r="AD235" s="129">
        <v>203.38777645336793</v>
      </c>
      <c r="AE235" s="127">
        <v>4501.6026399000002</v>
      </c>
      <c r="AF235" s="128">
        <v>704.8609413555422</v>
      </c>
      <c r="AG235" s="129">
        <v>474.65056007423976</v>
      </c>
      <c r="AH235" s="127">
        <v>4937.5295739000003</v>
      </c>
      <c r="AI235" s="128">
        <v>773.11838068126201</v>
      </c>
      <c r="AJ235" s="129">
        <v>528.61103204721337</v>
      </c>
      <c r="AK235" s="127">
        <v>3598.211996999999</v>
      </c>
      <c r="AL235" s="128">
        <v>563.40803449026009</v>
      </c>
      <c r="AM235" s="129">
        <v>381.80843766284409</v>
      </c>
      <c r="AN235" s="144">
        <v>11051.232526800008</v>
      </c>
      <c r="AO235" s="143">
        <v>1730.4019890463444</v>
      </c>
      <c r="AP235" s="129">
        <v>1210.600607436211</v>
      </c>
      <c r="AQ235" s="144">
        <v>37815.913860000001</v>
      </c>
      <c r="AR235" s="143">
        <v>5921.215792</v>
      </c>
      <c r="AS235" s="129">
        <v>4185.9891829999997</v>
      </c>
      <c r="AT235" s="144">
        <v>28976.519248199984</v>
      </c>
      <c r="AU235" s="143">
        <v>4537.1433838831563</v>
      </c>
      <c r="AV235" s="129">
        <v>3413.8966460950537</v>
      </c>
    </row>
    <row r="236" spans="1:48" x14ac:dyDescent="0.25">
      <c r="A236" s="7">
        <v>223</v>
      </c>
      <c r="B236" s="136" t="s">
        <v>141</v>
      </c>
      <c r="C236" s="125">
        <v>272</v>
      </c>
      <c r="D236" s="84">
        <v>2.0500000000000001E-2</v>
      </c>
      <c r="E236" s="84" t="s">
        <v>249</v>
      </c>
      <c r="F236" s="69">
        <v>40612</v>
      </c>
      <c r="G236" s="69">
        <v>40612</v>
      </c>
      <c r="H236" s="86" t="s">
        <v>422</v>
      </c>
      <c r="I236" s="65">
        <f t="shared" si="51"/>
        <v>14839.697000000004</v>
      </c>
      <c r="J236" s="17">
        <f t="shared" si="52"/>
        <v>2925.7946605080006</v>
      </c>
      <c r="K236" s="18">
        <f t="shared" si="54"/>
        <v>0.19715999999919134</v>
      </c>
      <c r="L236" s="19">
        <f t="shared" si="53"/>
        <v>2248.3208202229994</v>
      </c>
      <c r="M236" s="127">
        <v>1660.8162000000007</v>
      </c>
      <c r="N236" s="128">
        <v>327.44652199200004</v>
      </c>
      <c r="O236" s="129">
        <v>234.81270891799997</v>
      </c>
      <c r="P236" s="127">
        <v>2712.8438000000006</v>
      </c>
      <c r="Q236" s="128">
        <v>534.86428360800005</v>
      </c>
      <c r="R236" s="129">
        <v>407.94424682599976</v>
      </c>
      <c r="S236" s="127">
        <v>2637.8123000000005</v>
      </c>
      <c r="T236" s="128">
        <v>520.0710730680006</v>
      </c>
      <c r="U236" s="129">
        <v>413.53492431500001</v>
      </c>
      <c r="V236" s="127">
        <v>849.5753000000002</v>
      </c>
      <c r="W236" s="128">
        <v>167.50226614800002</v>
      </c>
      <c r="X236" s="129">
        <v>130.60174590200003</v>
      </c>
      <c r="Y236" s="127">
        <v>427.45490000000018</v>
      </c>
      <c r="Z236" s="128">
        <v>84.277008083999988</v>
      </c>
      <c r="AA236" s="129">
        <v>65.397360516000006</v>
      </c>
      <c r="AB236" s="127">
        <v>449.9178</v>
      </c>
      <c r="AC236" s="128">
        <v>88.70579344799998</v>
      </c>
      <c r="AD236" s="129">
        <v>61.963559161999967</v>
      </c>
      <c r="AE236" s="127">
        <v>359.40120000000007</v>
      </c>
      <c r="AF236" s="128">
        <v>70.859540591999973</v>
      </c>
      <c r="AG236" s="129">
        <v>52.057864144999996</v>
      </c>
      <c r="AH236" s="127">
        <v>206.01230000000007</v>
      </c>
      <c r="AI236" s="128">
        <v>40.617385068000004</v>
      </c>
      <c r="AJ236" s="129">
        <v>29.954045380000004</v>
      </c>
      <c r="AK236" s="127">
        <v>289.21539999999999</v>
      </c>
      <c r="AL236" s="128">
        <v>57.021708264000019</v>
      </c>
      <c r="AM236" s="129">
        <v>43.503088389000006</v>
      </c>
      <c r="AN236" s="144">
        <v>749.38240000000008</v>
      </c>
      <c r="AO236" s="143">
        <v>147.74823398400017</v>
      </c>
      <c r="AP236" s="129">
        <v>111.74190486400002</v>
      </c>
      <c r="AQ236" s="144">
        <v>1971.8232</v>
      </c>
      <c r="AR236" s="143">
        <v>388.76466210000001</v>
      </c>
      <c r="AS236" s="129">
        <v>297.18756509999997</v>
      </c>
      <c r="AT236" s="144">
        <v>2525.4422000000022</v>
      </c>
      <c r="AU236" s="143">
        <v>497.91618415199986</v>
      </c>
      <c r="AV236" s="129">
        <v>399.6218067060002</v>
      </c>
    </row>
    <row r="237" spans="1:48" x14ac:dyDescent="0.25">
      <c r="A237" s="7">
        <v>224</v>
      </c>
      <c r="B237" s="136" t="s">
        <v>142</v>
      </c>
      <c r="C237" s="125">
        <v>274</v>
      </c>
      <c r="D237" s="84">
        <v>0.1</v>
      </c>
      <c r="E237" s="84" t="s">
        <v>249</v>
      </c>
      <c r="F237" s="69">
        <v>37617</v>
      </c>
      <c r="G237" s="69">
        <v>40026</v>
      </c>
      <c r="H237" s="86" t="s">
        <v>423</v>
      </c>
      <c r="I237" s="65">
        <f t="shared" si="51"/>
        <v>295763.12719999999</v>
      </c>
      <c r="J237" s="17">
        <f t="shared" si="52"/>
        <v>52694.652638504005</v>
      </c>
      <c r="K237" s="18">
        <f t="shared" si="54"/>
        <v>0.17816505098984498</v>
      </c>
      <c r="L237" s="19">
        <f t="shared" si="53"/>
        <v>39413.769895419988</v>
      </c>
      <c r="M237" s="127">
        <v>27990.43199999999</v>
      </c>
      <c r="N237" s="128">
        <v>5478.5672553599961</v>
      </c>
      <c r="O237" s="129">
        <v>3897.1175843680007</v>
      </c>
      <c r="P237" s="127">
        <v>40867.557599999978</v>
      </c>
      <c r="Q237" s="128">
        <v>7999.0070490479975</v>
      </c>
      <c r="R237" s="129">
        <v>6099.5678696120003</v>
      </c>
      <c r="S237" s="127">
        <v>35814.515999999967</v>
      </c>
      <c r="T237" s="128">
        <v>7009.9752166800026</v>
      </c>
      <c r="U237" s="129">
        <v>5572.2442677919935</v>
      </c>
      <c r="V237" s="127">
        <v>31542.714400000004</v>
      </c>
      <c r="W237" s="128">
        <v>6173.8554895120014</v>
      </c>
      <c r="X237" s="129">
        <v>4819.9863768359974</v>
      </c>
      <c r="Y237" s="127">
        <v>16721.512799999997</v>
      </c>
      <c r="Z237" s="128">
        <v>3272.9017003440013</v>
      </c>
      <c r="AA237" s="129">
        <v>2530.2436688839998</v>
      </c>
      <c r="AB237" s="127">
        <v>6157.8868000000039</v>
      </c>
      <c r="AC237" s="128">
        <v>1205.2831833640007</v>
      </c>
      <c r="AD237" s="129">
        <v>947.16471140800002</v>
      </c>
      <c r="AE237" s="127">
        <v>6353.6828000000023</v>
      </c>
      <c r="AF237" s="128">
        <v>1150.3674774439994</v>
      </c>
      <c r="AG237" s="129">
        <v>837.07096182800024</v>
      </c>
      <c r="AH237" s="127">
        <v>1994.9523999999992</v>
      </c>
      <c r="AI237" s="128">
        <v>312.36964679200003</v>
      </c>
      <c r="AJ237" s="129">
        <v>208.30882973999999</v>
      </c>
      <c r="AK237" s="127">
        <v>9497.9771999999994</v>
      </c>
      <c r="AL237" s="128">
        <v>1487.1932699759991</v>
      </c>
      <c r="AM237" s="129">
        <v>1019.6400239920001</v>
      </c>
      <c r="AN237" s="144">
        <v>31091.802000000018</v>
      </c>
      <c r="AO237" s="143">
        <v>4868.3543571599967</v>
      </c>
      <c r="AP237" s="129">
        <v>3383.3389233680041</v>
      </c>
      <c r="AQ237" s="144">
        <v>39779.610399999998</v>
      </c>
      <c r="AR237" s="143">
        <v>6228.6913960000002</v>
      </c>
      <c r="AS237" s="129">
        <v>4445.2780849999999</v>
      </c>
      <c r="AT237" s="144">
        <v>47950.482799999991</v>
      </c>
      <c r="AU237" s="143">
        <v>7508.0865968240014</v>
      </c>
      <c r="AV237" s="129">
        <v>5653.8085925919986</v>
      </c>
    </row>
    <row r="238" spans="1:48" x14ac:dyDescent="0.25">
      <c r="A238" s="7">
        <v>225</v>
      </c>
      <c r="B238" s="136" t="s">
        <v>143</v>
      </c>
      <c r="C238" s="125">
        <v>279</v>
      </c>
      <c r="D238" s="84">
        <v>0.26400000000000001</v>
      </c>
      <c r="E238" s="84" t="s">
        <v>249</v>
      </c>
      <c r="F238" s="69">
        <v>37006</v>
      </c>
      <c r="G238" s="69">
        <v>39600</v>
      </c>
      <c r="H238" s="86" t="s">
        <v>424</v>
      </c>
      <c r="I238" s="65">
        <f t="shared" si="51"/>
        <v>153838.93799999997</v>
      </c>
      <c r="J238" s="17">
        <f t="shared" si="52"/>
        <v>22131.26962068001</v>
      </c>
      <c r="K238" s="18">
        <f t="shared" si="54"/>
        <v>0.1438600000000001</v>
      </c>
      <c r="L238" s="19">
        <f t="shared" si="53"/>
        <v>15032.736377440013</v>
      </c>
      <c r="M238" s="127">
        <v>19310.059000000008</v>
      </c>
      <c r="N238" s="128">
        <v>2777.9450877400013</v>
      </c>
      <c r="O238" s="129">
        <v>1581.0784429600008</v>
      </c>
      <c r="P238" s="127">
        <v>56799.872999999992</v>
      </c>
      <c r="Q238" s="128">
        <v>8171.2297297800033</v>
      </c>
      <c r="R238" s="129">
        <v>5576.2212591900034</v>
      </c>
      <c r="S238" s="127">
        <v>54914.709999999977</v>
      </c>
      <c r="T238" s="128">
        <v>7900.0301806000061</v>
      </c>
      <c r="U238" s="129">
        <v>5651.3790163200092</v>
      </c>
      <c r="V238" s="127">
        <v>19000.315999999984</v>
      </c>
      <c r="W238" s="128">
        <v>2733.3854597599998</v>
      </c>
      <c r="X238" s="129">
        <v>1877.3347540700006</v>
      </c>
      <c r="Y238" s="127">
        <v>3813.9800000000005</v>
      </c>
      <c r="Z238" s="128">
        <v>548.67916280000009</v>
      </c>
      <c r="AA238" s="129">
        <v>346.72290490000012</v>
      </c>
      <c r="AB238" s="127">
        <v>0</v>
      </c>
      <c r="AC238" s="128">
        <v>0</v>
      </c>
      <c r="AD238" s="129">
        <v>0</v>
      </c>
      <c r="AE238" s="127">
        <v>0</v>
      </c>
      <c r="AF238" s="128">
        <v>0</v>
      </c>
      <c r="AG238" s="129">
        <v>0</v>
      </c>
      <c r="AH238" s="127">
        <v>0</v>
      </c>
      <c r="AI238" s="128">
        <v>0</v>
      </c>
      <c r="AJ238" s="129">
        <v>0</v>
      </c>
      <c r="AK238" s="127">
        <v>0</v>
      </c>
      <c r="AL238" s="128">
        <v>0</v>
      </c>
      <c r="AM238" s="129">
        <v>0</v>
      </c>
      <c r="AN238" s="127">
        <v>0</v>
      </c>
      <c r="AO238" s="128">
        <v>0</v>
      </c>
      <c r="AP238" s="129">
        <v>0</v>
      </c>
      <c r="AQ238" s="127">
        <v>0</v>
      </c>
      <c r="AR238" s="128">
        <v>0</v>
      </c>
      <c r="AS238" s="129">
        <v>0</v>
      </c>
      <c r="AT238" s="144">
        <v>0</v>
      </c>
      <c r="AU238" s="143">
        <v>0</v>
      </c>
      <c r="AV238" s="129">
        <v>0</v>
      </c>
    </row>
    <row r="239" spans="1:48" x14ac:dyDescent="0.25">
      <c r="A239" s="7">
        <v>226</v>
      </c>
      <c r="B239" s="136" t="s">
        <v>145</v>
      </c>
      <c r="C239" s="125">
        <v>283</v>
      </c>
      <c r="D239" s="84">
        <v>0.34200000000000003</v>
      </c>
      <c r="E239" s="84" t="s">
        <v>249</v>
      </c>
      <c r="F239" s="69">
        <v>36243</v>
      </c>
      <c r="G239" s="69">
        <v>39508</v>
      </c>
      <c r="H239" s="86" t="s">
        <v>426</v>
      </c>
      <c r="I239" s="65">
        <f t="shared" si="51"/>
        <v>561505.93200000003</v>
      </c>
      <c r="J239" s="17">
        <f t="shared" si="52"/>
        <v>78678.211187759996</v>
      </c>
      <c r="K239" s="18">
        <f t="shared" si="54"/>
        <v>0.14011999999273381</v>
      </c>
      <c r="L239" s="19">
        <f t="shared" si="53"/>
        <v>53403.309636460006</v>
      </c>
      <c r="M239" s="127">
        <v>61227.000000000138</v>
      </c>
      <c r="N239" s="128">
        <v>8579.1272400000016</v>
      </c>
      <c r="O239" s="129">
        <v>5158.8450032399978</v>
      </c>
      <c r="P239" s="127">
        <v>83020.571999999898</v>
      </c>
      <c r="Q239" s="128">
        <v>11632.842548639994</v>
      </c>
      <c r="R239" s="129">
        <v>7770.7042953600012</v>
      </c>
      <c r="S239" s="127">
        <v>94756.836000000054</v>
      </c>
      <c r="T239" s="128">
        <v>13277.327860319996</v>
      </c>
      <c r="U239" s="129">
        <v>9460.151544719989</v>
      </c>
      <c r="V239" s="127">
        <v>30213.792000000005</v>
      </c>
      <c r="W239" s="128">
        <v>4233.5565350400011</v>
      </c>
      <c r="X239" s="129">
        <v>2943.0462970799999</v>
      </c>
      <c r="Y239" s="127">
        <v>12471.107999999998</v>
      </c>
      <c r="Z239" s="128">
        <v>1747.4516529599991</v>
      </c>
      <c r="AA239" s="129">
        <v>1202.6805928800009</v>
      </c>
      <c r="AB239" s="127">
        <v>6043.8119999999972</v>
      </c>
      <c r="AC239" s="128">
        <v>846.85893743999986</v>
      </c>
      <c r="AD239" s="129">
        <v>565.6369843199999</v>
      </c>
      <c r="AE239" s="127">
        <v>4478.7119999999977</v>
      </c>
      <c r="AF239" s="128">
        <v>627.55712543999982</v>
      </c>
      <c r="AG239" s="129">
        <v>403.77380148000003</v>
      </c>
      <c r="AH239" s="127">
        <v>2833.0079999999994</v>
      </c>
      <c r="AI239" s="128">
        <v>396.96108095999989</v>
      </c>
      <c r="AJ239" s="129">
        <v>252.97942716000009</v>
      </c>
      <c r="AK239" s="127">
        <v>14831.724000000006</v>
      </c>
      <c r="AL239" s="128">
        <v>2078.2211668800001</v>
      </c>
      <c r="AM239" s="129">
        <v>1355.9028181200015</v>
      </c>
      <c r="AN239" s="144">
        <v>68742.552000000011</v>
      </c>
      <c r="AO239" s="143">
        <v>9632.2063862400028</v>
      </c>
      <c r="AP239" s="129">
        <v>6398.3947645800026</v>
      </c>
      <c r="AQ239" s="144">
        <v>88378.284</v>
      </c>
      <c r="AR239" s="143">
        <v>12383.56515</v>
      </c>
      <c r="AS239" s="129">
        <v>8372.5173099999993</v>
      </c>
      <c r="AT239" s="144">
        <v>94508.531999999977</v>
      </c>
      <c r="AU239" s="143">
        <v>13242.535503840003</v>
      </c>
      <c r="AV239" s="129">
        <v>9518.6767975200055</v>
      </c>
    </row>
    <row r="240" spans="1:48" x14ac:dyDescent="0.25">
      <c r="A240" s="7">
        <v>227</v>
      </c>
      <c r="B240" s="136" t="s">
        <v>146</v>
      </c>
      <c r="C240" s="125">
        <v>284</v>
      </c>
      <c r="D240" s="84">
        <v>0.40200000000000002</v>
      </c>
      <c r="E240" s="84" t="s">
        <v>249</v>
      </c>
      <c r="F240" s="69">
        <v>36929</v>
      </c>
      <c r="G240" s="69">
        <v>39508</v>
      </c>
      <c r="H240" s="86" t="s">
        <v>426</v>
      </c>
      <c r="I240" s="65">
        <f t="shared" si="51"/>
        <v>757937.96640000003</v>
      </c>
      <c r="J240" s="17">
        <f t="shared" si="52"/>
        <v>104701.55068337596</v>
      </c>
      <c r="K240" s="18">
        <f t="shared" si="54"/>
        <v>0.13814000000643845</v>
      </c>
      <c r="L240" s="19">
        <f t="shared" si="53"/>
        <v>70586.724642975969</v>
      </c>
      <c r="M240" s="127">
        <v>77225.796000000089</v>
      </c>
      <c r="N240" s="128">
        <v>10667.971459440001</v>
      </c>
      <c r="O240" s="129">
        <v>6343.9216851600004</v>
      </c>
      <c r="P240" s="127">
        <v>113309.47200000015</v>
      </c>
      <c r="Q240" s="128">
        <v>15652.570462079988</v>
      </c>
      <c r="R240" s="129">
        <v>10382.899359839985</v>
      </c>
      <c r="S240" s="127">
        <v>123669.92399999998</v>
      </c>
      <c r="T240" s="128">
        <v>17083.763301359977</v>
      </c>
      <c r="U240" s="129">
        <v>12100.377572399977</v>
      </c>
      <c r="V240" s="127">
        <v>31881.58799999996</v>
      </c>
      <c r="W240" s="128">
        <v>4404.1225663199966</v>
      </c>
      <c r="X240" s="129">
        <v>3056.8930666799961</v>
      </c>
      <c r="Y240" s="127">
        <v>12875.723999999987</v>
      </c>
      <c r="Z240" s="128">
        <v>1778.6525133599973</v>
      </c>
      <c r="AA240" s="129">
        <v>1216.0044134400002</v>
      </c>
      <c r="AB240" s="127">
        <v>7392.3239999999851</v>
      </c>
      <c r="AC240" s="128">
        <v>1021.175637359999</v>
      </c>
      <c r="AD240" s="129">
        <v>703.57579643999952</v>
      </c>
      <c r="AE240" s="127">
        <v>7529.2079999999933</v>
      </c>
      <c r="AF240" s="128">
        <v>1040.0847931199985</v>
      </c>
      <c r="AG240" s="129">
        <v>685.34734248000075</v>
      </c>
      <c r="AH240" s="127">
        <v>8150.2919999999885</v>
      </c>
      <c r="AI240" s="128">
        <v>1125.8813368799972</v>
      </c>
      <c r="AJ240" s="129">
        <v>735.28831968000009</v>
      </c>
      <c r="AK240" s="127">
        <v>22729.152000000013</v>
      </c>
      <c r="AL240" s="128">
        <v>3139.805057280003</v>
      </c>
      <c r="AM240" s="129">
        <v>2045.6493165599993</v>
      </c>
      <c r="AN240" s="144">
        <v>100745.95199999998</v>
      </c>
      <c r="AO240" s="143">
        <v>13917.045809280016</v>
      </c>
      <c r="AP240" s="129">
        <v>9178.469322960007</v>
      </c>
      <c r="AQ240" s="144">
        <v>122737.008</v>
      </c>
      <c r="AR240" s="143">
        <v>16954.890289999999</v>
      </c>
      <c r="AS240" s="129">
        <v>11327.565699999999</v>
      </c>
      <c r="AT240" s="144">
        <v>129691.52639999999</v>
      </c>
      <c r="AU240" s="143">
        <v>17915.587456895984</v>
      </c>
      <c r="AV240" s="129">
        <v>12810.732747336</v>
      </c>
    </row>
    <row r="241" spans="1:48" x14ac:dyDescent="0.25">
      <c r="A241" s="7">
        <v>228</v>
      </c>
      <c r="B241" s="136" t="s">
        <v>147</v>
      </c>
      <c r="C241" s="125">
        <v>287</v>
      </c>
      <c r="D241" s="84">
        <v>5.1999999999999998E-2</v>
      </c>
      <c r="E241" s="84" t="s">
        <v>249</v>
      </c>
      <c r="F241" s="69">
        <v>36410</v>
      </c>
      <c r="G241" s="69">
        <v>39508</v>
      </c>
      <c r="H241" s="86" t="s">
        <v>427</v>
      </c>
      <c r="I241" s="65">
        <f t="shared" si="51"/>
        <v>97288.880287317981</v>
      </c>
      <c r="J241" s="17">
        <f t="shared" si="52"/>
        <v>15345.375087169576</v>
      </c>
      <c r="K241" s="18">
        <f t="shared" si="54"/>
        <v>0.15772999999435608</v>
      </c>
      <c r="L241" s="19">
        <f t="shared" si="53"/>
        <v>10972.959727109228</v>
      </c>
      <c r="M241" s="127">
        <v>9751.4381777669951</v>
      </c>
      <c r="N241" s="128">
        <v>1538.0943437791891</v>
      </c>
      <c r="O241" s="129">
        <v>990.0150362838699</v>
      </c>
      <c r="P241" s="127">
        <v>12969.533801366977</v>
      </c>
      <c r="Q241" s="128">
        <v>2045.6845664896159</v>
      </c>
      <c r="R241" s="129">
        <v>1439.3086364756641</v>
      </c>
      <c r="S241" s="127">
        <v>14109.385154435988</v>
      </c>
      <c r="T241" s="128">
        <v>2225.4733204091935</v>
      </c>
      <c r="U241" s="129">
        <v>1658.5587939151717</v>
      </c>
      <c r="V241" s="127">
        <v>5741.0608818419978</v>
      </c>
      <c r="W241" s="128">
        <v>905.53753289293911</v>
      </c>
      <c r="X241" s="129">
        <v>657.01536921783497</v>
      </c>
      <c r="Y241" s="127">
        <v>3670.6447437660036</v>
      </c>
      <c r="Z241" s="128">
        <v>578.97079543421137</v>
      </c>
      <c r="AA241" s="129">
        <v>431.68181977619128</v>
      </c>
      <c r="AB241" s="127">
        <v>3053.9960167859981</v>
      </c>
      <c r="AC241" s="128">
        <v>481.70679172765563</v>
      </c>
      <c r="AD241" s="129">
        <v>353.43153275331349</v>
      </c>
      <c r="AE241" s="127">
        <v>3589.6543846020004</v>
      </c>
      <c r="AF241" s="128">
        <v>566.19618608327335</v>
      </c>
      <c r="AG241" s="129">
        <v>395.47833297342061</v>
      </c>
      <c r="AH241" s="127">
        <v>1273.2408709019999</v>
      </c>
      <c r="AI241" s="128">
        <v>200.82828256737241</v>
      </c>
      <c r="AJ241" s="129">
        <v>133.18562441188723</v>
      </c>
      <c r="AK241" s="127">
        <v>3020.7271285619991</v>
      </c>
      <c r="AL241" s="128">
        <v>476.45928998808398</v>
      </c>
      <c r="AM241" s="129">
        <v>340.71727511897353</v>
      </c>
      <c r="AN241" s="144">
        <v>8874.5266119510015</v>
      </c>
      <c r="AO241" s="143">
        <v>1399.7790825030313</v>
      </c>
      <c r="AP241" s="129">
        <v>988.42300302216722</v>
      </c>
      <c r="AQ241" s="144">
        <v>14773.71967</v>
      </c>
      <c r="AR241" s="143">
        <v>2330.2588030000002</v>
      </c>
      <c r="AS241" s="129">
        <v>1637.145865</v>
      </c>
      <c r="AT241" s="144">
        <v>16460.952845337015</v>
      </c>
      <c r="AU241" s="143">
        <v>2596.3860922950093</v>
      </c>
      <c r="AV241" s="129">
        <v>1947.9984381607335</v>
      </c>
    </row>
    <row r="242" spans="1:48" x14ac:dyDescent="0.25">
      <c r="A242" s="7">
        <v>229</v>
      </c>
      <c r="B242" s="136" t="s">
        <v>148</v>
      </c>
      <c r="C242" s="125">
        <v>285</v>
      </c>
      <c r="D242" s="84">
        <v>0.16200000000000001</v>
      </c>
      <c r="E242" s="84" t="s">
        <v>249</v>
      </c>
      <c r="F242" s="69">
        <v>37449</v>
      </c>
      <c r="G242" s="69">
        <v>39508</v>
      </c>
      <c r="H242" s="86" t="s">
        <v>428</v>
      </c>
      <c r="I242" s="65">
        <f t="shared" ref="I242:I256" si="55">M242+P242+S242+V242+Y242+AB242+AE242+AH242+AK242+AN242+AQ242+AT242</f>
        <v>69953.52059999996</v>
      </c>
      <c r="J242" s="17">
        <f t="shared" ref="J242:J256" si="56">N242+Q242+T242+W242+Z242+AC242+AF242+AI242+AL242+AO242+AR242+AU242</f>
        <v>10695.193764915997</v>
      </c>
      <c r="K242" s="18">
        <f t="shared" ref="K242" si="57">J242/I242</f>
        <v>0.15289000000546082</v>
      </c>
      <c r="L242" s="19">
        <f t="shared" ref="L242:L256" si="58">O242+R242+U242+X242+AA242+AD242+AG242+AJ242+AM242+AP242+AS242+AV242</f>
        <v>7685.2841412239968</v>
      </c>
      <c r="M242" s="127">
        <v>4906.5197999999991</v>
      </c>
      <c r="N242" s="128">
        <v>750.15781222199996</v>
      </c>
      <c r="O242" s="129">
        <v>465.86804914799961</v>
      </c>
      <c r="P242" s="127">
        <v>16546.159799999976</v>
      </c>
      <c r="Q242" s="128">
        <v>2529.7423718220039</v>
      </c>
      <c r="R242" s="129">
        <v>1791.348119196</v>
      </c>
      <c r="S242" s="127">
        <v>19524.91139999999</v>
      </c>
      <c r="T242" s="128">
        <v>2985.1637039459965</v>
      </c>
      <c r="U242" s="129">
        <v>2193.8864814539979</v>
      </c>
      <c r="V242" s="127">
        <v>4988.913599999999</v>
      </c>
      <c r="W242" s="128">
        <v>762.75500030399917</v>
      </c>
      <c r="X242" s="129">
        <v>552.61432848000038</v>
      </c>
      <c r="Y242" s="127">
        <v>959.98440000000016</v>
      </c>
      <c r="Z242" s="128">
        <v>146.77201491599996</v>
      </c>
      <c r="AA242" s="129">
        <v>106.35924602400003</v>
      </c>
      <c r="AB242" s="127">
        <v>183.60239999999993</v>
      </c>
      <c r="AC242" s="128">
        <v>28.070970935999998</v>
      </c>
      <c r="AD242" s="129">
        <v>19.428845555999999</v>
      </c>
      <c r="AE242" s="127">
        <v>575.85659999999984</v>
      </c>
      <c r="AF242" s="128">
        <v>88.042715574000027</v>
      </c>
      <c r="AG242" s="129">
        <v>58.146216713999962</v>
      </c>
      <c r="AH242" s="127">
        <v>414.88859999999988</v>
      </c>
      <c r="AI242" s="128">
        <v>63.432318053999992</v>
      </c>
      <c r="AJ242" s="129">
        <v>42.69801137999999</v>
      </c>
      <c r="AK242" s="127">
        <v>49.814399999999999</v>
      </c>
      <c r="AL242" s="128">
        <v>7.6161236159999985</v>
      </c>
      <c r="AM242" s="129">
        <v>5.4088528799999995</v>
      </c>
      <c r="AN242" s="144">
        <v>628.89659999999992</v>
      </c>
      <c r="AO242" s="143">
        <v>96.152001173999963</v>
      </c>
      <c r="AP242" s="129">
        <v>67.478106492000023</v>
      </c>
      <c r="AQ242" s="144">
        <v>7148.8361999999997</v>
      </c>
      <c r="AR242" s="143">
        <v>1092.9855669999999</v>
      </c>
      <c r="AS242" s="129">
        <v>773.6783097</v>
      </c>
      <c r="AT242" s="144">
        <v>14025.136799999995</v>
      </c>
      <c r="AU242" s="143">
        <v>2144.3031653519993</v>
      </c>
      <c r="AV242" s="129">
        <v>1608.3695741999998</v>
      </c>
    </row>
    <row r="243" spans="1:48" x14ac:dyDescent="0.25">
      <c r="A243" s="7">
        <v>230</v>
      </c>
      <c r="B243" s="136" t="s">
        <v>144</v>
      </c>
      <c r="C243" s="125">
        <v>286</v>
      </c>
      <c r="D243" s="84">
        <v>7.4999999999999997E-2</v>
      </c>
      <c r="E243" s="84" t="s">
        <v>249</v>
      </c>
      <c r="F243" s="69">
        <v>37518</v>
      </c>
      <c r="G243" s="69">
        <v>39508</v>
      </c>
      <c r="H243" s="86" t="s">
        <v>425</v>
      </c>
      <c r="I243" s="65">
        <f t="shared" si="55"/>
        <v>75093.721499999985</v>
      </c>
      <c r="J243" s="17">
        <f t="shared" si="56"/>
        <v>11844.532691964998</v>
      </c>
      <c r="K243" s="18">
        <f t="shared" si="54"/>
        <v>0.15772999999693715</v>
      </c>
      <c r="L243" s="19">
        <f t="shared" si="58"/>
        <v>8470.6651380609965</v>
      </c>
      <c r="M243" s="127">
        <v>7301.2028999999993</v>
      </c>
      <c r="N243" s="128">
        <v>1151.6187334169972</v>
      </c>
      <c r="O243" s="129">
        <v>739.67950199099971</v>
      </c>
      <c r="P243" s="127">
        <v>10167.855299999997</v>
      </c>
      <c r="Q243" s="128">
        <v>1603.7758164689997</v>
      </c>
      <c r="R243" s="129">
        <v>1128.9662613479989</v>
      </c>
      <c r="S243" s="127">
        <v>12105.402899999994</v>
      </c>
      <c r="T243" s="128">
        <v>1909.3851994170002</v>
      </c>
      <c r="U243" s="129">
        <v>1423.5803250329998</v>
      </c>
      <c r="V243" s="127">
        <v>4458.114599999999</v>
      </c>
      <c r="W243" s="128">
        <v>703.17841585799977</v>
      </c>
      <c r="X243" s="129">
        <v>509.67229602900022</v>
      </c>
      <c r="Y243" s="127">
        <v>2521.4859000000029</v>
      </c>
      <c r="Z243" s="128">
        <v>397.71397100699988</v>
      </c>
      <c r="AA243" s="129">
        <v>282.61335549000017</v>
      </c>
      <c r="AB243" s="127">
        <v>1902.0984000000001</v>
      </c>
      <c r="AC243" s="128">
        <v>300.0179806320001</v>
      </c>
      <c r="AD243" s="129">
        <v>217.40760603900006</v>
      </c>
      <c r="AE243" s="127">
        <v>1896.7191000000014</v>
      </c>
      <c r="AF243" s="128">
        <v>299.16950364299998</v>
      </c>
      <c r="AG243" s="129">
        <v>208.05851312399997</v>
      </c>
      <c r="AH243" s="127">
        <v>1059.6350999999995</v>
      </c>
      <c r="AI243" s="128">
        <v>167.13624432299997</v>
      </c>
      <c r="AJ243" s="129">
        <v>112.84654126200002</v>
      </c>
      <c r="AK243" s="127">
        <v>2460.1464000000005</v>
      </c>
      <c r="AL243" s="128">
        <v>388.03889167200003</v>
      </c>
      <c r="AM243" s="129">
        <v>277.62309645599998</v>
      </c>
      <c r="AN243" s="144">
        <v>6621.2990999999947</v>
      </c>
      <c r="AO243" s="143">
        <v>1044.3775070429999</v>
      </c>
      <c r="AP243" s="129">
        <v>730.01126190599962</v>
      </c>
      <c r="AQ243" s="144">
        <v>11968.550999999999</v>
      </c>
      <c r="AR243" s="143">
        <v>1887.7995490000001</v>
      </c>
      <c r="AS243" s="129">
        <v>1343.574775</v>
      </c>
      <c r="AT243" s="144">
        <v>12631.210800000001</v>
      </c>
      <c r="AU243" s="143">
        <v>1992.3208794840018</v>
      </c>
      <c r="AV243" s="129">
        <v>1496.6316043829988</v>
      </c>
    </row>
    <row r="244" spans="1:48" x14ac:dyDescent="0.25">
      <c r="A244" s="7">
        <v>231</v>
      </c>
      <c r="B244" s="136" t="s">
        <v>149</v>
      </c>
      <c r="C244" s="125">
        <v>282</v>
      </c>
      <c r="D244" s="84">
        <v>0.10299999999999999</v>
      </c>
      <c r="E244" s="84" t="s">
        <v>249</v>
      </c>
      <c r="F244" s="69">
        <v>36237</v>
      </c>
      <c r="G244" s="69">
        <v>39508</v>
      </c>
      <c r="H244" s="86" t="s">
        <v>429</v>
      </c>
      <c r="I244" s="65">
        <f t="shared" si="55"/>
        <v>114367.03523561603</v>
      </c>
      <c r="J244" s="17">
        <f t="shared" si="56"/>
        <v>17907.590376857748</v>
      </c>
      <c r="K244" s="18">
        <f t="shared" si="54"/>
        <v>0.15657999999707076</v>
      </c>
      <c r="L244" s="19">
        <f t="shared" si="58"/>
        <v>12616.039116847078</v>
      </c>
      <c r="M244" s="127">
        <v>11435.962443752005</v>
      </c>
      <c r="N244" s="128">
        <v>1790.642999442689</v>
      </c>
      <c r="O244" s="129">
        <v>1160.76573761552</v>
      </c>
      <c r="P244" s="127">
        <v>16426.231842328001</v>
      </c>
      <c r="Q244" s="128">
        <v>2572.0193818717139</v>
      </c>
      <c r="R244" s="129">
        <v>1817.8590024046141</v>
      </c>
      <c r="S244" s="127">
        <v>19673.975513192006</v>
      </c>
      <c r="T244" s="128">
        <v>3080.5510858556013</v>
      </c>
      <c r="U244" s="129">
        <v>2288.8958749208896</v>
      </c>
      <c r="V244" s="127">
        <v>6959.7908823519983</v>
      </c>
      <c r="W244" s="128">
        <v>1089.7640563586765</v>
      </c>
      <c r="X244" s="129">
        <v>765.59395841463947</v>
      </c>
      <c r="Y244" s="127">
        <v>5134.9684188879992</v>
      </c>
      <c r="Z244" s="128">
        <v>804.03335502948346</v>
      </c>
      <c r="AA244" s="129">
        <v>531.39793616711017</v>
      </c>
      <c r="AB244" s="127">
        <v>4280.9474393840001</v>
      </c>
      <c r="AC244" s="128">
        <v>670.31075005874709</v>
      </c>
      <c r="AD244" s="129">
        <v>448.59348097174097</v>
      </c>
      <c r="AE244" s="127">
        <v>3595.9571340000002</v>
      </c>
      <c r="AF244" s="128">
        <v>563.05496804171958</v>
      </c>
      <c r="AG244" s="129">
        <v>382.90901790173643</v>
      </c>
      <c r="AH244" s="127">
        <v>2868.7372449120003</v>
      </c>
      <c r="AI244" s="128">
        <v>449.18687780832119</v>
      </c>
      <c r="AJ244" s="129">
        <v>292.07081649322816</v>
      </c>
      <c r="AK244" s="127">
        <v>3294.570370784003</v>
      </c>
      <c r="AL244" s="128">
        <v>515.86382865735879</v>
      </c>
      <c r="AM244" s="129">
        <v>338.92158015178853</v>
      </c>
      <c r="AN244" s="144">
        <v>8674.7479052079998</v>
      </c>
      <c r="AO244" s="143">
        <v>1358.29202699747</v>
      </c>
      <c r="AP244" s="129">
        <v>938.26404920780942</v>
      </c>
      <c r="AQ244" s="144">
        <v>15142.65575</v>
      </c>
      <c r="AR244" s="143">
        <v>2371.0370370000001</v>
      </c>
      <c r="AS244" s="129">
        <v>1674.1462630000001</v>
      </c>
      <c r="AT244" s="144">
        <v>16878.490290816007</v>
      </c>
      <c r="AU244" s="143">
        <v>2642.8340097359701</v>
      </c>
      <c r="AV244" s="129">
        <v>1976.6213995980004</v>
      </c>
    </row>
    <row r="245" spans="1:48" x14ac:dyDescent="0.25">
      <c r="A245" s="7">
        <v>232</v>
      </c>
      <c r="B245" s="58" t="s">
        <v>150</v>
      </c>
      <c r="C245" s="125">
        <v>288</v>
      </c>
      <c r="D245" s="84">
        <v>0.36</v>
      </c>
      <c r="E245" s="84" t="s">
        <v>249</v>
      </c>
      <c r="F245" s="69">
        <v>35328</v>
      </c>
      <c r="G245" s="69">
        <v>39448</v>
      </c>
      <c r="H245" s="86" t="s">
        <v>430</v>
      </c>
      <c r="I245" s="65">
        <f t="shared" si="55"/>
        <v>1169708.6568</v>
      </c>
      <c r="J245" s="17">
        <f t="shared" si="56"/>
        <v>167104.57870707996</v>
      </c>
      <c r="K245" s="18">
        <f t="shared" si="54"/>
        <v>0.14285999999712062</v>
      </c>
      <c r="L245" s="19">
        <f t="shared" si="58"/>
        <v>116363.30796340198</v>
      </c>
      <c r="M245" s="127">
        <v>43570.167600000015</v>
      </c>
      <c r="N245" s="128">
        <v>6224.4341433359996</v>
      </c>
      <c r="O245" s="129">
        <v>3737.0758444080002</v>
      </c>
      <c r="P245" s="127">
        <v>106274.01360000006</v>
      </c>
      <c r="Q245" s="128">
        <v>15182.305582895995</v>
      </c>
      <c r="R245" s="129">
        <v>10357.794078612002</v>
      </c>
      <c r="S245" s="127">
        <v>253711.78079999977</v>
      </c>
      <c r="T245" s="128">
        <v>36245.265005087997</v>
      </c>
      <c r="U245" s="129">
        <v>26133.796631855985</v>
      </c>
      <c r="V245" s="127">
        <v>124779.18960000004</v>
      </c>
      <c r="W245" s="128">
        <v>17825.955026256001</v>
      </c>
      <c r="X245" s="129">
        <v>12495.675871055999</v>
      </c>
      <c r="Y245" s="127">
        <v>46143.559199999967</v>
      </c>
      <c r="Z245" s="128">
        <v>6592.0688673119921</v>
      </c>
      <c r="AA245" s="129">
        <v>4589.3928041879972</v>
      </c>
      <c r="AB245" s="127">
        <v>16811.600399999996</v>
      </c>
      <c r="AC245" s="128">
        <v>2401.7052331439995</v>
      </c>
      <c r="AD245" s="129">
        <v>1671.0665070120006</v>
      </c>
      <c r="AE245" s="127">
        <v>13228.371600000006</v>
      </c>
      <c r="AF245" s="128">
        <v>1889.8051667759999</v>
      </c>
      <c r="AG245" s="129">
        <v>1248.4679430719993</v>
      </c>
      <c r="AH245" s="127">
        <v>9115.462800000003</v>
      </c>
      <c r="AI245" s="128">
        <v>1302.235015607999</v>
      </c>
      <c r="AJ245" s="129">
        <v>855.65850572399972</v>
      </c>
      <c r="AK245" s="127">
        <v>25859.899200000018</v>
      </c>
      <c r="AL245" s="128">
        <v>3694.3451997120028</v>
      </c>
      <c r="AM245" s="129">
        <v>2403.4254855720005</v>
      </c>
      <c r="AN245" s="144">
        <v>108688.23359999995</v>
      </c>
      <c r="AO245" s="143">
        <v>15527.201052095988</v>
      </c>
      <c r="AP245" s="129">
        <v>10376.222858957992</v>
      </c>
      <c r="AQ245" s="144">
        <v>200146.67879999999</v>
      </c>
      <c r="AR245" s="143">
        <v>28592.954529999999</v>
      </c>
      <c r="AS245" s="129">
        <v>19476.653999999999</v>
      </c>
      <c r="AT245" s="144">
        <v>221379.69960000023</v>
      </c>
      <c r="AU245" s="143">
        <v>31626.303884855995</v>
      </c>
      <c r="AV245" s="129">
        <v>23018.077432944006</v>
      </c>
    </row>
    <row r="246" spans="1:48" x14ac:dyDescent="0.25">
      <c r="A246" s="7">
        <v>233</v>
      </c>
      <c r="B246" s="58" t="s">
        <v>708</v>
      </c>
      <c r="C246" s="125">
        <v>29</v>
      </c>
      <c r="D246" s="84">
        <v>4.1000000000000002E-2</v>
      </c>
      <c r="E246" s="84" t="s">
        <v>249</v>
      </c>
      <c r="F246" s="69">
        <v>39657</v>
      </c>
      <c r="G246" s="69">
        <v>39657</v>
      </c>
      <c r="H246" s="86" t="s">
        <v>431</v>
      </c>
      <c r="I246" s="65">
        <f t="shared" si="55"/>
        <v>104496.07800000004</v>
      </c>
      <c r="J246" s="17">
        <f t="shared" si="56"/>
        <v>16482.166382659991</v>
      </c>
      <c r="K246" s="18">
        <f t="shared" si="54"/>
        <v>0.15772999999732032</v>
      </c>
      <c r="L246" s="19">
        <f t="shared" si="58"/>
        <v>11983.468236970002</v>
      </c>
      <c r="M246" s="127">
        <v>18.257999999999999</v>
      </c>
      <c r="N246" s="128">
        <v>2.8798343400000004</v>
      </c>
      <c r="O246" s="129">
        <v>1.8300106200000004</v>
      </c>
      <c r="P246" s="127">
        <v>5771.7199999999957</v>
      </c>
      <c r="Q246" s="128">
        <v>910.37339559999975</v>
      </c>
      <c r="R246" s="129">
        <v>655.02564711999946</v>
      </c>
      <c r="S246" s="127">
        <v>21534.736000000012</v>
      </c>
      <c r="T246" s="128">
        <v>3396.6739092799953</v>
      </c>
      <c r="U246" s="129">
        <v>2539.2938612599996</v>
      </c>
      <c r="V246" s="127">
        <v>21635.900000000023</v>
      </c>
      <c r="W246" s="128">
        <v>3412.6305070000003</v>
      </c>
      <c r="X246" s="129">
        <v>2467.2654318200016</v>
      </c>
      <c r="Y246" s="127">
        <v>9426.4980000000014</v>
      </c>
      <c r="Z246" s="128">
        <v>1486.8415295399984</v>
      </c>
      <c r="AA246" s="129">
        <v>1078.5916309999998</v>
      </c>
      <c r="AB246" s="127">
        <v>2148.66</v>
      </c>
      <c r="AC246" s="128">
        <v>338.90814180000001</v>
      </c>
      <c r="AD246" s="129">
        <v>240.60816876000004</v>
      </c>
      <c r="AE246" s="127">
        <v>0</v>
      </c>
      <c r="AF246" s="128">
        <v>0</v>
      </c>
      <c r="AG246" s="129">
        <v>0</v>
      </c>
      <c r="AH246" s="127">
        <v>0</v>
      </c>
      <c r="AI246" s="128">
        <v>0</v>
      </c>
      <c r="AJ246" s="129">
        <v>0</v>
      </c>
      <c r="AK246" s="127">
        <v>501.22799999999989</v>
      </c>
      <c r="AL246" s="128">
        <v>79.058692440000002</v>
      </c>
      <c r="AM246" s="129">
        <v>47.744765680000015</v>
      </c>
      <c r="AN246" s="144">
        <v>7267.1040000000057</v>
      </c>
      <c r="AO246" s="143">
        <v>1146.2403139199998</v>
      </c>
      <c r="AP246" s="129">
        <v>795.98129424999979</v>
      </c>
      <c r="AQ246" s="144">
        <v>19900.135999999999</v>
      </c>
      <c r="AR246" s="143">
        <v>3138.8484509999998</v>
      </c>
      <c r="AS246" s="129">
        <v>2231.6833780000002</v>
      </c>
      <c r="AT246" s="144">
        <v>16291.837999999996</v>
      </c>
      <c r="AU246" s="143">
        <v>2569.7116077399969</v>
      </c>
      <c r="AV246" s="129">
        <v>1925.4440484600009</v>
      </c>
    </row>
    <row r="247" spans="1:48" x14ac:dyDescent="0.25">
      <c r="A247" s="7">
        <v>234</v>
      </c>
      <c r="B247" s="58" t="s">
        <v>151</v>
      </c>
      <c r="C247" s="125">
        <v>373</v>
      </c>
      <c r="D247" s="74">
        <v>0.99</v>
      </c>
      <c r="E247" s="74" t="s">
        <v>249</v>
      </c>
      <c r="F247" s="76">
        <v>41751</v>
      </c>
      <c r="G247" s="76">
        <v>41751</v>
      </c>
      <c r="H247" s="87" t="s">
        <v>474</v>
      </c>
      <c r="I247" s="65">
        <f t="shared" si="55"/>
        <v>4950000.0010112012</v>
      </c>
      <c r="J247" s="17">
        <f t="shared" si="56"/>
        <v>830362.50017595431</v>
      </c>
      <c r="K247" s="18">
        <f t="shared" si="54"/>
        <v>0.16775000000127785</v>
      </c>
      <c r="L247" s="19">
        <f t="shared" si="58"/>
        <v>603632.44135063805</v>
      </c>
      <c r="M247" s="127">
        <v>377430.38592480007</v>
      </c>
      <c r="N247" s="128">
        <v>63313.947238885274</v>
      </c>
      <c r="O247" s="129">
        <v>41896.055707527878</v>
      </c>
      <c r="P247" s="127">
        <v>529656.42309839989</v>
      </c>
      <c r="Q247" s="128">
        <v>88849.864974756521</v>
      </c>
      <c r="R247" s="129">
        <v>64206.946866336497</v>
      </c>
      <c r="S247" s="127">
        <v>679460.07214800047</v>
      </c>
      <c r="T247" s="128">
        <v>113979.42710282705</v>
      </c>
      <c r="U247" s="129">
        <v>86797.089622701678</v>
      </c>
      <c r="V247" s="127">
        <v>657388.86489119951</v>
      </c>
      <c r="W247" s="128">
        <v>110276.98208549875</v>
      </c>
      <c r="X247" s="129">
        <v>81738.463037440539</v>
      </c>
      <c r="Y247" s="127">
        <v>493479.33424919995</v>
      </c>
      <c r="Z247" s="128">
        <v>82781.158320303352</v>
      </c>
      <c r="AA247" s="129">
        <v>60983.038441555553</v>
      </c>
      <c r="AB247" s="127">
        <v>303749.35383000015</v>
      </c>
      <c r="AC247" s="128">
        <v>50953.954104982477</v>
      </c>
      <c r="AD247" s="129">
        <v>37483.528540290026</v>
      </c>
      <c r="AE247" s="127">
        <v>310382.06607719994</v>
      </c>
      <c r="AF247" s="128">
        <v>52066.591584450318</v>
      </c>
      <c r="AG247" s="129">
        <v>36734.80898545598</v>
      </c>
      <c r="AH247" s="127">
        <v>266629.82522280002</v>
      </c>
      <c r="AI247" s="128">
        <v>44727.153181124726</v>
      </c>
      <c r="AJ247" s="129">
        <v>31588.35185952529</v>
      </c>
      <c r="AK247" s="127">
        <v>264051.82355759962</v>
      </c>
      <c r="AL247" s="128">
        <v>44294.693401787437</v>
      </c>
      <c r="AM247" s="129">
        <v>31349.825172756657</v>
      </c>
      <c r="AN247" s="144">
        <v>393079.5651120001</v>
      </c>
      <c r="AO247" s="143">
        <v>65939.097047538002</v>
      </c>
      <c r="AP247" s="129">
        <v>47465.443472425126</v>
      </c>
      <c r="AQ247" s="144">
        <v>521465.7757</v>
      </c>
      <c r="AR247" s="143">
        <v>87475.883879999994</v>
      </c>
      <c r="AS247" s="129">
        <v>63788.751210000002</v>
      </c>
      <c r="AT247" s="144">
        <v>153226.51120000231</v>
      </c>
      <c r="AU247" s="143">
        <v>25703.747253800397</v>
      </c>
      <c r="AV247" s="129">
        <v>19600.138434622801</v>
      </c>
    </row>
    <row r="248" spans="1:48" x14ac:dyDescent="0.25">
      <c r="A248" s="7">
        <v>235</v>
      </c>
      <c r="B248" s="58" t="s">
        <v>152</v>
      </c>
      <c r="C248" s="125">
        <v>301</v>
      </c>
      <c r="D248" s="84">
        <v>5.1999999999999998E-2</v>
      </c>
      <c r="E248" s="84" t="s">
        <v>249</v>
      </c>
      <c r="F248" s="69">
        <v>36222</v>
      </c>
      <c r="G248" s="69">
        <v>39387</v>
      </c>
      <c r="H248" s="86" t="s">
        <v>432</v>
      </c>
      <c r="I248" s="65">
        <f t="shared" si="55"/>
        <v>68623.195500000031</v>
      </c>
      <c r="J248" s="17">
        <f t="shared" si="56"/>
        <v>10823.936626691004</v>
      </c>
      <c r="K248" s="18">
        <f t="shared" si="54"/>
        <v>0.1577300000069364</v>
      </c>
      <c r="L248" s="19">
        <f t="shared" si="58"/>
        <v>7900.9520831234968</v>
      </c>
      <c r="M248" s="127">
        <v>4180.2367000000013</v>
      </c>
      <c r="N248" s="128">
        <v>659.34873469100023</v>
      </c>
      <c r="O248" s="129">
        <v>439.7828862410002</v>
      </c>
      <c r="P248" s="127">
        <v>10465.7893</v>
      </c>
      <c r="Q248" s="128">
        <v>1650.7689462890019</v>
      </c>
      <c r="R248" s="129">
        <v>1176.121791297998</v>
      </c>
      <c r="S248" s="127">
        <v>14431.023700000023</v>
      </c>
      <c r="T248" s="128">
        <v>2276.205368201001</v>
      </c>
      <c r="U248" s="129">
        <v>1694.4472350829999</v>
      </c>
      <c r="V248" s="127">
        <v>2881.6209999999992</v>
      </c>
      <c r="W248" s="128">
        <v>454.51808032999986</v>
      </c>
      <c r="X248" s="129">
        <v>338.18810253399988</v>
      </c>
      <c r="Y248" s="127">
        <v>243.8246</v>
      </c>
      <c r="Z248" s="128">
        <v>38.458454158000009</v>
      </c>
      <c r="AA248" s="129">
        <v>26.802961356000008</v>
      </c>
      <c r="AB248" s="127">
        <v>0</v>
      </c>
      <c r="AC248" s="128">
        <v>0</v>
      </c>
      <c r="AD248" s="129">
        <v>0</v>
      </c>
      <c r="AE248" s="127">
        <v>0</v>
      </c>
      <c r="AF248" s="128">
        <v>0</v>
      </c>
      <c r="AG248" s="129">
        <v>0</v>
      </c>
      <c r="AH248" s="127">
        <v>0</v>
      </c>
      <c r="AI248" s="128">
        <v>0</v>
      </c>
      <c r="AJ248" s="129">
        <v>0</v>
      </c>
      <c r="AK248" s="127">
        <v>5.4102000000000006</v>
      </c>
      <c r="AL248" s="128">
        <v>0.85335084600000011</v>
      </c>
      <c r="AM248" s="129">
        <v>0.5603135880000002</v>
      </c>
      <c r="AN248" s="144">
        <v>299.89699999999999</v>
      </c>
      <c r="AO248" s="143">
        <v>47.302753810000013</v>
      </c>
      <c r="AP248" s="129">
        <v>35.495405278500009</v>
      </c>
      <c r="AQ248" s="144">
        <v>14362.9588</v>
      </c>
      <c r="AR248" s="143">
        <v>2265.4694920000002</v>
      </c>
      <c r="AS248" s="129">
        <v>1605.8053580000001</v>
      </c>
      <c r="AT248" s="144">
        <v>21752.434199999996</v>
      </c>
      <c r="AU248" s="143">
        <v>3431.0114463660007</v>
      </c>
      <c r="AV248" s="129">
        <v>2583.7480297449979</v>
      </c>
    </row>
    <row r="249" spans="1:48" x14ac:dyDescent="0.25">
      <c r="A249" s="7">
        <v>236</v>
      </c>
      <c r="B249" s="58" t="s">
        <v>153</v>
      </c>
      <c r="C249" s="125">
        <v>302</v>
      </c>
      <c r="D249" s="84">
        <v>0.17499999999999999</v>
      </c>
      <c r="E249" s="84" t="s">
        <v>249</v>
      </c>
      <c r="F249" s="69">
        <v>36992</v>
      </c>
      <c r="G249" s="69">
        <v>39508</v>
      </c>
      <c r="H249" s="86" t="s">
        <v>433</v>
      </c>
      <c r="I249" s="65">
        <f t="shared" si="55"/>
        <v>385922.20595240011</v>
      </c>
      <c r="J249" s="17">
        <f t="shared" si="56"/>
        <v>54874.278463469658</v>
      </c>
      <c r="K249" s="18">
        <f t="shared" si="54"/>
        <v>0.14218999999766244</v>
      </c>
      <c r="L249" s="19">
        <f t="shared" si="58"/>
        <v>37800.044547261743</v>
      </c>
      <c r="M249" s="127">
        <v>25581.085997439997</v>
      </c>
      <c r="N249" s="128">
        <v>3637.374617975996</v>
      </c>
      <c r="O249" s="129">
        <v>2179.4019062707516</v>
      </c>
      <c r="P249" s="127">
        <v>46306.614798799965</v>
      </c>
      <c r="Q249" s="128">
        <v>6584.337558241371</v>
      </c>
      <c r="R249" s="129">
        <v>4472.7995540675229</v>
      </c>
      <c r="S249" s="127">
        <v>73247.517964560131</v>
      </c>
      <c r="T249" s="128">
        <v>10415.064579380782</v>
      </c>
      <c r="U249" s="129">
        <v>7470.1653274511464</v>
      </c>
      <c r="V249" s="127">
        <v>36420.725573439981</v>
      </c>
      <c r="W249" s="128">
        <v>5178.6629692874349</v>
      </c>
      <c r="X249" s="129">
        <v>3614.6352957434801</v>
      </c>
      <c r="Y249" s="127">
        <v>18120.455816560028</v>
      </c>
      <c r="Z249" s="128">
        <v>2576.5476125566647</v>
      </c>
      <c r="AA249" s="129">
        <v>1794.9025222060732</v>
      </c>
      <c r="AB249" s="127">
        <v>9430.7484553600061</v>
      </c>
      <c r="AC249" s="128">
        <v>1340.9581228676386</v>
      </c>
      <c r="AD249" s="129">
        <v>928.7678310203454</v>
      </c>
      <c r="AE249" s="127">
        <v>11721.567294159988</v>
      </c>
      <c r="AF249" s="128">
        <v>1666.6896535566102</v>
      </c>
      <c r="AG249" s="129">
        <v>1091.536371419194</v>
      </c>
      <c r="AH249" s="127">
        <v>9593.9024746400046</v>
      </c>
      <c r="AI249" s="128">
        <v>1364.1569928690631</v>
      </c>
      <c r="AJ249" s="129">
        <v>886.62511370719369</v>
      </c>
      <c r="AK249" s="127">
        <v>9100.9439093600067</v>
      </c>
      <c r="AL249" s="128">
        <v>1294.0632144718988</v>
      </c>
      <c r="AM249" s="129">
        <v>849.31966538669667</v>
      </c>
      <c r="AN249" s="144">
        <v>37809.525577280008</v>
      </c>
      <c r="AO249" s="143">
        <v>5376.1364418334451</v>
      </c>
      <c r="AP249" s="129">
        <v>3619.3317975003315</v>
      </c>
      <c r="AQ249" s="144">
        <v>46342.779589999998</v>
      </c>
      <c r="AR249" s="143">
        <v>6589.4798289999999</v>
      </c>
      <c r="AS249" s="129">
        <v>4469.7402739999998</v>
      </c>
      <c r="AT249" s="144">
        <v>62246.338500800011</v>
      </c>
      <c r="AU249" s="143">
        <v>8850.8068714287529</v>
      </c>
      <c r="AV249" s="129">
        <v>6422.8188884890096</v>
      </c>
    </row>
    <row r="250" spans="1:48" x14ac:dyDescent="0.25">
      <c r="A250" s="7">
        <v>237</v>
      </c>
      <c r="B250" s="58" t="s">
        <v>709</v>
      </c>
      <c r="C250" s="125">
        <v>303</v>
      </c>
      <c r="D250" s="84">
        <v>1.8499999999999999E-2</v>
      </c>
      <c r="E250" s="84" t="s">
        <v>249</v>
      </c>
      <c r="F250" s="69">
        <v>39993</v>
      </c>
      <c r="G250" s="69">
        <v>40057</v>
      </c>
      <c r="H250" s="86" t="s">
        <v>434</v>
      </c>
      <c r="I250" s="65">
        <f t="shared" si="55"/>
        <v>30810.300000000025</v>
      </c>
      <c r="J250" s="17">
        <f t="shared" si="56"/>
        <v>5643.3936695500033</v>
      </c>
      <c r="K250" s="18">
        <f t="shared" si="54"/>
        <v>0.18316581369055149</v>
      </c>
      <c r="L250" s="19">
        <f t="shared" si="58"/>
        <v>4241.6557248749996</v>
      </c>
      <c r="M250" s="127">
        <v>2951.8250000000057</v>
      </c>
      <c r="N250" s="128">
        <v>581.98181699999975</v>
      </c>
      <c r="O250" s="129">
        <v>418.2534497499999</v>
      </c>
      <c r="P250" s="127">
        <v>4922.4250000000093</v>
      </c>
      <c r="Q250" s="128">
        <v>970.50531300000182</v>
      </c>
      <c r="R250" s="129">
        <v>741.1938322499999</v>
      </c>
      <c r="S250" s="127">
        <v>4930.7499999999964</v>
      </c>
      <c r="T250" s="128">
        <v>972.14667000000225</v>
      </c>
      <c r="U250" s="129">
        <v>771.99421375000009</v>
      </c>
      <c r="V250" s="127">
        <v>1889.35</v>
      </c>
      <c r="W250" s="128">
        <v>372.50424600000025</v>
      </c>
      <c r="X250" s="129">
        <v>288.25304449999993</v>
      </c>
      <c r="Y250" s="127">
        <v>1396.4750000000008</v>
      </c>
      <c r="Z250" s="128">
        <v>275.32901099999981</v>
      </c>
      <c r="AA250" s="129">
        <v>215.08562850000001</v>
      </c>
      <c r="AB250" s="127">
        <v>1350.6249999999995</v>
      </c>
      <c r="AC250" s="128">
        <v>266.28922499999976</v>
      </c>
      <c r="AD250" s="129">
        <v>200.55451000000008</v>
      </c>
      <c r="AE250" s="127">
        <v>1478.100000000001</v>
      </c>
      <c r="AF250" s="128">
        <v>291.4221959999993</v>
      </c>
      <c r="AG250" s="129">
        <v>218.20137125000016</v>
      </c>
      <c r="AH250" s="127">
        <v>1411.1750000000013</v>
      </c>
      <c r="AI250" s="128">
        <v>260.27182674999983</v>
      </c>
      <c r="AJ250" s="129">
        <v>191.70116374999992</v>
      </c>
      <c r="AK250" s="127">
        <v>1355.4499999999989</v>
      </c>
      <c r="AL250" s="128">
        <v>213.79512850000003</v>
      </c>
      <c r="AM250" s="129">
        <v>150.9947545</v>
      </c>
      <c r="AN250" s="144">
        <v>1635.8500000000013</v>
      </c>
      <c r="AO250" s="143">
        <v>258.02262050000002</v>
      </c>
      <c r="AP250" s="129">
        <v>184.59322537499992</v>
      </c>
      <c r="AQ250" s="144">
        <v>3465.875</v>
      </c>
      <c r="AR250" s="143">
        <v>546.67246379999995</v>
      </c>
      <c r="AS250" s="129">
        <v>384.92402449999997</v>
      </c>
      <c r="AT250" s="144">
        <v>4022.4000000000042</v>
      </c>
      <c r="AU250" s="143">
        <v>634.45315200000039</v>
      </c>
      <c r="AV250" s="129">
        <v>475.90650675000012</v>
      </c>
    </row>
    <row r="251" spans="1:48" x14ac:dyDescent="0.25">
      <c r="A251" s="7">
        <v>238</v>
      </c>
      <c r="B251" s="58" t="s">
        <v>496</v>
      </c>
      <c r="C251" s="125">
        <v>325</v>
      </c>
      <c r="D251" s="84">
        <v>5.5E-2</v>
      </c>
      <c r="E251" s="84" t="s">
        <v>249</v>
      </c>
      <c r="F251" s="69">
        <v>37480</v>
      </c>
      <c r="G251" s="69">
        <v>40026</v>
      </c>
      <c r="H251" s="86" t="s">
        <v>435</v>
      </c>
      <c r="I251" s="65">
        <f t="shared" si="55"/>
        <v>142811.78339999999</v>
      </c>
      <c r="J251" s="17">
        <f t="shared" si="56"/>
        <v>26137.234647912006</v>
      </c>
      <c r="K251" s="18">
        <f t="shared" si="54"/>
        <v>0.18301875395466849</v>
      </c>
      <c r="L251" s="19">
        <f t="shared" si="58"/>
        <v>19792.465664694508</v>
      </c>
      <c r="M251" s="127">
        <v>10819.847700000002</v>
      </c>
      <c r="N251" s="128">
        <v>2133.2411725319998</v>
      </c>
      <c r="O251" s="129">
        <v>1515.4273073610002</v>
      </c>
      <c r="P251" s="127">
        <v>22947.180599999978</v>
      </c>
      <c r="Q251" s="128">
        <v>4524.2661270960007</v>
      </c>
      <c r="R251" s="129">
        <v>3452.2359767010043</v>
      </c>
      <c r="S251" s="127">
        <v>28624.38240000001</v>
      </c>
      <c r="T251" s="128">
        <v>5643.5832339840053</v>
      </c>
      <c r="U251" s="129">
        <v>4498.9182500430015</v>
      </c>
      <c r="V251" s="127">
        <v>17438.045099999992</v>
      </c>
      <c r="W251" s="128">
        <v>3438.0849719159987</v>
      </c>
      <c r="X251" s="129">
        <v>2682.4419860190001</v>
      </c>
      <c r="Y251" s="127">
        <v>8495.9994000000024</v>
      </c>
      <c r="Z251" s="128">
        <v>1675.0712417039997</v>
      </c>
      <c r="AA251" s="129">
        <v>1287.0182952449991</v>
      </c>
      <c r="AB251" s="127">
        <v>3268.0536000000006</v>
      </c>
      <c r="AC251" s="128">
        <v>644.32944777599971</v>
      </c>
      <c r="AD251" s="129">
        <v>468.15260823600022</v>
      </c>
      <c r="AE251" s="127">
        <v>0</v>
      </c>
      <c r="AF251" s="128">
        <v>0</v>
      </c>
      <c r="AG251" s="129">
        <v>0</v>
      </c>
      <c r="AH251" s="127">
        <v>0</v>
      </c>
      <c r="AI251" s="128">
        <v>0</v>
      </c>
      <c r="AJ251" s="129">
        <v>0</v>
      </c>
      <c r="AK251" s="127">
        <v>0</v>
      </c>
      <c r="AL251" s="128">
        <v>0</v>
      </c>
      <c r="AM251" s="129">
        <v>0</v>
      </c>
      <c r="AN251" s="144">
        <v>8986.2464999999956</v>
      </c>
      <c r="AO251" s="143">
        <v>1417.4006604450003</v>
      </c>
      <c r="AP251" s="129">
        <v>1000.2041249985003</v>
      </c>
      <c r="AQ251" s="144">
        <v>19875.709800000001</v>
      </c>
      <c r="AR251" s="143">
        <v>3134.995707</v>
      </c>
      <c r="AS251" s="129">
        <v>2225.6065640000002</v>
      </c>
      <c r="AT251" s="144">
        <v>22356.318300000014</v>
      </c>
      <c r="AU251" s="143">
        <v>3526.2620854590027</v>
      </c>
      <c r="AV251" s="129">
        <v>2662.4605520910009</v>
      </c>
    </row>
    <row r="252" spans="1:48" x14ac:dyDescent="0.25">
      <c r="A252" s="7">
        <v>239</v>
      </c>
      <c r="B252" s="58" t="s">
        <v>495</v>
      </c>
      <c r="C252" s="125">
        <v>326</v>
      </c>
      <c r="D252" s="84">
        <v>0.11</v>
      </c>
      <c r="E252" s="84" t="s">
        <v>249</v>
      </c>
      <c r="F252" s="69">
        <v>37519</v>
      </c>
      <c r="G252" s="69">
        <v>40026</v>
      </c>
      <c r="H252" s="86" t="s">
        <v>436</v>
      </c>
      <c r="I252" s="65">
        <f t="shared" si="55"/>
        <v>206398.24079999997</v>
      </c>
      <c r="J252" s="17">
        <f t="shared" si="56"/>
        <v>37641.079474364014</v>
      </c>
      <c r="K252" s="18">
        <f t="shared" si="54"/>
        <v>0.18237112549248055</v>
      </c>
      <c r="L252" s="19">
        <f t="shared" si="58"/>
        <v>28681.13511760001</v>
      </c>
      <c r="M252" s="127">
        <v>10600.157599999997</v>
      </c>
      <c r="N252" s="128">
        <v>2074.7688470479989</v>
      </c>
      <c r="O252" s="129">
        <v>1462.9906134800021</v>
      </c>
      <c r="P252" s="127">
        <v>34535.735599999985</v>
      </c>
      <c r="Q252" s="128">
        <v>6759.6795289879974</v>
      </c>
      <c r="R252" s="129">
        <v>5174.4350429959986</v>
      </c>
      <c r="S252" s="127">
        <v>53428.152399999992</v>
      </c>
      <c r="T252" s="128">
        <v>10457.492269252005</v>
      </c>
      <c r="U252" s="129">
        <v>8303.505338136003</v>
      </c>
      <c r="V252" s="127">
        <v>21939.330399999984</v>
      </c>
      <c r="W252" s="128">
        <v>4294.1851391920018</v>
      </c>
      <c r="X252" s="129">
        <v>3348.7926308240003</v>
      </c>
      <c r="Y252" s="127">
        <v>11232.528800000011</v>
      </c>
      <c r="Z252" s="128">
        <v>2198.5428620240014</v>
      </c>
      <c r="AA252" s="129">
        <v>1711.492068096001</v>
      </c>
      <c r="AB252" s="127">
        <v>4234.5404000000008</v>
      </c>
      <c r="AC252" s="128">
        <v>828.8265924919998</v>
      </c>
      <c r="AD252" s="129">
        <v>644.57303501599961</v>
      </c>
      <c r="AE252" s="127">
        <v>0</v>
      </c>
      <c r="AF252" s="128">
        <v>0</v>
      </c>
      <c r="AG252" s="129">
        <v>0</v>
      </c>
      <c r="AH252" s="127">
        <v>0</v>
      </c>
      <c r="AI252" s="128">
        <v>0</v>
      </c>
      <c r="AJ252" s="129">
        <v>0</v>
      </c>
      <c r="AK252" s="127">
        <v>0</v>
      </c>
      <c r="AL252" s="128">
        <v>0</v>
      </c>
      <c r="AM252" s="129">
        <v>0</v>
      </c>
      <c r="AN252" s="144">
        <v>4661.0635999999977</v>
      </c>
      <c r="AO252" s="143">
        <v>729.8293384880003</v>
      </c>
      <c r="AP252" s="129">
        <v>508.26809575599987</v>
      </c>
      <c r="AQ252" s="144">
        <v>32039.946</v>
      </c>
      <c r="AR252" s="143">
        <v>5016.8147449999997</v>
      </c>
      <c r="AS252" s="129">
        <v>3550.7636200000002</v>
      </c>
      <c r="AT252" s="144">
        <v>33726.786000000022</v>
      </c>
      <c r="AU252" s="143">
        <v>5280.940151880005</v>
      </c>
      <c r="AV252" s="129">
        <v>3976.3146732960008</v>
      </c>
    </row>
    <row r="253" spans="1:48" x14ac:dyDescent="0.25">
      <c r="A253" s="7">
        <v>240</v>
      </c>
      <c r="B253" s="58" t="s">
        <v>494</v>
      </c>
      <c r="C253" s="125">
        <v>327</v>
      </c>
      <c r="D253" s="84">
        <v>4.4999999999999998E-2</v>
      </c>
      <c r="E253" s="84" t="s">
        <v>249</v>
      </c>
      <c r="F253" s="69">
        <v>37230</v>
      </c>
      <c r="G253" s="69">
        <v>40026</v>
      </c>
      <c r="H253" s="86" t="s">
        <v>437</v>
      </c>
      <c r="I253" s="65">
        <f t="shared" si="55"/>
        <v>44435.279400000014</v>
      </c>
      <c r="J253" s="17">
        <f t="shared" si="56"/>
        <v>8283.5926695289945</v>
      </c>
      <c r="K253" s="18">
        <f t="shared" si="54"/>
        <v>0.18641927723602864</v>
      </c>
      <c r="L253" s="19">
        <f t="shared" si="58"/>
        <v>6392.1552688425036</v>
      </c>
      <c r="M253" s="127">
        <v>2657.8641000000021</v>
      </c>
      <c r="N253" s="128">
        <v>524.02448595599947</v>
      </c>
      <c r="O253" s="129">
        <v>373.17829652399996</v>
      </c>
      <c r="P253" s="127">
        <v>5387.3175000000001</v>
      </c>
      <c r="Q253" s="128">
        <v>1062.1635183000001</v>
      </c>
      <c r="R253" s="129">
        <v>813.6863391060009</v>
      </c>
      <c r="S253" s="127">
        <v>18209.171100000025</v>
      </c>
      <c r="T253" s="128">
        <v>3590.1201740759966</v>
      </c>
      <c r="U253" s="129">
        <v>2858.3584683960021</v>
      </c>
      <c r="V253" s="127">
        <v>3743.6546999999996</v>
      </c>
      <c r="W253" s="128">
        <v>738.09896065199939</v>
      </c>
      <c r="X253" s="129">
        <v>580.89387231300043</v>
      </c>
      <c r="Y253" s="127">
        <v>1653.6617999999996</v>
      </c>
      <c r="Z253" s="128">
        <v>326.03596048799994</v>
      </c>
      <c r="AA253" s="129">
        <v>255.68013946800005</v>
      </c>
      <c r="AB253" s="127">
        <v>679.45049999999992</v>
      </c>
      <c r="AC253" s="128">
        <v>133.96046058000002</v>
      </c>
      <c r="AD253" s="129">
        <v>103.27208864400001</v>
      </c>
      <c r="AE253" s="127">
        <v>0</v>
      </c>
      <c r="AF253" s="128">
        <v>0</v>
      </c>
      <c r="AG253" s="129">
        <v>0</v>
      </c>
      <c r="AH253" s="127">
        <v>0</v>
      </c>
      <c r="AI253" s="128">
        <v>0</v>
      </c>
      <c r="AJ253" s="129">
        <v>0</v>
      </c>
      <c r="AK253" s="127">
        <v>0</v>
      </c>
      <c r="AL253" s="128">
        <v>0</v>
      </c>
      <c r="AM253" s="129">
        <v>0</v>
      </c>
      <c r="AN253" s="144">
        <v>1564.0883999999992</v>
      </c>
      <c r="AO253" s="143">
        <v>246.70366333200005</v>
      </c>
      <c r="AP253" s="129">
        <v>171.23780150550007</v>
      </c>
      <c r="AQ253" s="144">
        <v>3788.7647999999999</v>
      </c>
      <c r="AR253" s="143">
        <v>597.60187189999999</v>
      </c>
      <c r="AS253" s="129">
        <v>422.8317783</v>
      </c>
      <c r="AT253" s="144">
        <v>6751.3064999999988</v>
      </c>
      <c r="AU253" s="143">
        <v>1064.8835742449994</v>
      </c>
      <c r="AV253" s="129">
        <v>813.01648458600005</v>
      </c>
    </row>
    <row r="254" spans="1:48" x14ac:dyDescent="0.25">
      <c r="A254" s="7">
        <v>241</v>
      </c>
      <c r="B254" s="58" t="s">
        <v>710</v>
      </c>
      <c r="C254" s="125">
        <v>368</v>
      </c>
      <c r="D254" s="84">
        <v>0.15</v>
      </c>
      <c r="E254" s="84" t="s">
        <v>249</v>
      </c>
      <c r="F254" s="69">
        <v>36283</v>
      </c>
      <c r="G254" s="69">
        <v>39387</v>
      </c>
      <c r="H254" s="86" t="s">
        <v>438</v>
      </c>
      <c r="I254" s="65">
        <f t="shared" si="55"/>
        <v>154238.46659999999</v>
      </c>
      <c r="J254" s="17">
        <f t="shared" si="56"/>
        <v>24150.659100355995</v>
      </c>
      <c r="K254" s="18">
        <f t="shared" si="54"/>
        <v>0.15658000000082986</v>
      </c>
      <c r="L254" s="19">
        <f t="shared" si="58"/>
        <v>17394.976065666004</v>
      </c>
      <c r="M254" s="127">
        <v>10878.599999999995</v>
      </c>
      <c r="N254" s="128">
        <v>1703.3711879999994</v>
      </c>
      <c r="O254" s="129">
        <v>1072.4910463199994</v>
      </c>
      <c r="P254" s="127">
        <v>34544.130000000019</v>
      </c>
      <c r="Q254" s="128">
        <v>5408.9198753999972</v>
      </c>
      <c r="R254" s="129">
        <v>3839.9770478399987</v>
      </c>
      <c r="S254" s="127">
        <v>39384.248999999989</v>
      </c>
      <c r="T254" s="128">
        <v>6166.7857084199995</v>
      </c>
      <c r="U254" s="129">
        <v>4585.153730586002</v>
      </c>
      <c r="V254" s="127">
        <v>14327.254200000003</v>
      </c>
      <c r="W254" s="128">
        <v>2243.3614626359999</v>
      </c>
      <c r="X254" s="129">
        <v>1623.5389320479981</v>
      </c>
      <c r="Y254" s="127">
        <v>4067.297999999998</v>
      </c>
      <c r="Z254" s="128">
        <v>636.85752083999989</v>
      </c>
      <c r="AA254" s="129">
        <v>451.55545116000008</v>
      </c>
      <c r="AB254" s="127">
        <v>706.24800000000027</v>
      </c>
      <c r="AC254" s="128">
        <v>110.58431183999997</v>
      </c>
      <c r="AD254" s="129">
        <v>73.137602184000002</v>
      </c>
      <c r="AE254" s="127">
        <v>1019.7593999999999</v>
      </c>
      <c r="AF254" s="128">
        <v>159.67392685199997</v>
      </c>
      <c r="AG254" s="129">
        <v>110.11766817000002</v>
      </c>
      <c r="AH254" s="127">
        <v>853.26779999999962</v>
      </c>
      <c r="AI254" s="128">
        <v>133.60467212399999</v>
      </c>
      <c r="AJ254" s="129">
        <v>93.405750299999994</v>
      </c>
      <c r="AK254" s="127">
        <v>21.894600000000001</v>
      </c>
      <c r="AL254" s="128">
        <v>3.4282564679999998</v>
      </c>
      <c r="AM254" s="129">
        <v>2.2115930639999997</v>
      </c>
      <c r="AN254" s="144">
        <v>3863.0244000000012</v>
      </c>
      <c r="AO254" s="143">
        <v>604.87236055200003</v>
      </c>
      <c r="AP254" s="129">
        <v>417.48128009999982</v>
      </c>
      <c r="AQ254" s="144">
        <v>18224.378400000001</v>
      </c>
      <c r="AR254" s="143">
        <v>2853.5731700000001</v>
      </c>
      <c r="AS254" s="129">
        <v>2019.7374990000001</v>
      </c>
      <c r="AT254" s="144">
        <v>26348.362800000006</v>
      </c>
      <c r="AU254" s="143">
        <v>4125.6266472240004</v>
      </c>
      <c r="AV254" s="129">
        <v>3106.1684648940031</v>
      </c>
    </row>
    <row r="255" spans="1:48" x14ac:dyDescent="0.25">
      <c r="A255" s="7">
        <v>242</v>
      </c>
      <c r="B255" s="58" t="s">
        <v>154</v>
      </c>
      <c r="C255" s="125">
        <v>335</v>
      </c>
      <c r="D255" s="84">
        <v>0.09</v>
      </c>
      <c r="E255" s="84" t="s">
        <v>249</v>
      </c>
      <c r="F255" s="69">
        <v>36237</v>
      </c>
      <c r="G255" s="69">
        <v>39479</v>
      </c>
      <c r="H255" s="86" t="s">
        <v>439</v>
      </c>
      <c r="I255" s="65">
        <f t="shared" si="55"/>
        <v>223259.54640000005</v>
      </c>
      <c r="J255" s="17">
        <f t="shared" si="56"/>
        <v>34957.979775447981</v>
      </c>
      <c r="K255" s="18">
        <f t="shared" si="54"/>
        <v>0.15658000000060904</v>
      </c>
      <c r="L255" s="19">
        <f t="shared" si="58"/>
        <v>25131.972222658005</v>
      </c>
      <c r="M255" s="127">
        <v>16390.986400000009</v>
      </c>
      <c r="N255" s="128">
        <v>2566.5006505119982</v>
      </c>
      <c r="O255" s="129">
        <v>1665.7599748719988</v>
      </c>
      <c r="P255" s="127">
        <v>39482.817600000009</v>
      </c>
      <c r="Q255" s="128">
        <v>6182.2195798080047</v>
      </c>
      <c r="R255" s="129">
        <v>4369.5636467520035</v>
      </c>
      <c r="S255" s="127">
        <v>51062.718000000008</v>
      </c>
      <c r="T255" s="128">
        <v>7995.4003844399922</v>
      </c>
      <c r="U255" s="129">
        <v>5937.3582142240048</v>
      </c>
      <c r="V255" s="127">
        <v>14024.0656</v>
      </c>
      <c r="W255" s="128">
        <v>2195.8881916479995</v>
      </c>
      <c r="X255" s="129">
        <v>1593.9149151800009</v>
      </c>
      <c r="Y255" s="127">
        <v>6863.977600000002</v>
      </c>
      <c r="Z255" s="128">
        <v>1074.761612608</v>
      </c>
      <c r="AA255" s="129">
        <v>756.86652243199978</v>
      </c>
      <c r="AB255" s="127">
        <v>4962.0920000000024</v>
      </c>
      <c r="AC255" s="128">
        <v>776.96436535999953</v>
      </c>
      <c r="AD255" s="129">
        <v>525.39753561999976</v>
      </c>
      <c r="AE255" s="127">
        <v>5476.5068000000019</v>
      </c>
      <c r="AF255" s="128">
        <v>857.51143474399998</v>
      </c>
      <c r="AG255" s="129">
        <v>573.81078625600026</v>
      </c>
      <c r="AH255" s="127">
        <v>3145.7752</v>
      </c>
      <c r="AI255" s="128">
        <v>492.56548081599982</v>
      </c>
      <c r="AJ255" s="129">
        <v>330.03693600799994</v>
      </c>
      <c r="AK255" s="127">
        <v>3740.6840000000002</v>
      </c>
      <c r="AL255" s="128">
        <v>585.71630072000016</v>
      </c>
      <c r="AM255" s="129">
        <v>407.17805916000003</v>
      </c>
      <c r="AN255" s="144">
        <v>9078.711600000006</v>
      </c>
      <c r="AO255" s="143">
        <v>1421.5446623280011</v>
      </c>
      <c r="AP255" s="129">
        <v>1024.9443777099996</v>
      </c>
      <c r="AQ255" s="144">
        <v>27183.870800000001</v>
      </c>
      <c r="AR255" s="143">
        <v>4256.4504900000002</v>
      </c>
      <c r="AS255" s="129">
        <v>3011.225524</v>
      </c>
      <c r="AT255" s="144">
        <v>41847.340800000005</v>
      </c>
      <c r="AU255" s="143">
        <v>6552.456622463993</v>
      </c>
      <c r="AV255" s="129">
        <v>4935.9157304439996</v>
      </c>
    </row>
    <row r="256" spans="1:48" x14ac:dyDescent="0.25">
      <c r="A256" s="7">
        <v>243</v>
      </c>
      <c r="B256" s="58" t="s">
        <v>155</v>
      </c>
      <c r="C256" s="125">
        <v>339</v>
      </c>
      <c r="D256" s="84">
        <v>0.12</v>
      </c>
      <c r="E256" s="84" t="s">
        <v>249</v>
      </c>
      <c r="F256" s="69">
        <v>37148</v>
      </c>
      <c r="G256" s="69">
        <v>39448</v>
      </c>
      <c r="H256" s="86" t="s">
        <v>440</v>
      </c>
      <c r="I256" s="65">
        <f t="shared" si="55"/>
        <v>349713.02400000003</v>
      </c>
      <c r="J256" s="17">
        <f t="shared" si="56"/>
        <v>54100.604813200014</v>
      </c>
      <c r="K256" s="18">
        <f t="shared" si="54"/>
        <v>0.15470000000114381</v>
      </c>
      <c r="L256" s="19">
        <f t="shared" si="58"/>
        <v>38573.402727820001</v>
      </c>
      <c r="M256" s="127">
        <v>18164.099999999977</v>
      </c>
      <c r="N256" s="128">
        <v>2809.9862700000008</v>
      </c>
      <c r="O256" s="129">
        <v>1783.6441091400015</v>
      </c>
      <c r="P256" s="127">
        <v>22580.639999999985</v>
      </c>
      <c r="Q256" s="128">
        <v>3493.2250080000026</v>
      </c>
      <c r="R256" s="129">
        <v>2450.6937361200003</v>
      </c>
      <c r="S256" s="127">
        <v>64021.14</v>
      </c>
      <c r="T256" s="128">
        <v>9904.0703580000063</v>
      </c>
      <c r="U256" s="129">
        <v>7331.6431997399977</v>
      </c>
      <c r="V256" s="127">
        <v>21505.667999999987</v>
      </c>
      <c r="W256" s="128">
        <v>3326.9268395999998</v>
      </c>
      <c r="X256" s="129">
        <v>2393.0927483400005</v>
      </c>
      <c r="Y256" s="127">
        <v>19584.852000000006</v>
      </c>
      <c r="Z256" s="128">
        <v>3029.7766044000023</v>
      </c>
      <c r="AA256" s="129">
        <v>2136.1498879200008</v>
      </c>
      <c r="AB256" s="127">
        <v>8013.8639999999996</v>
      </c>
      <c r="AC256" s="128">
        <v>1239.7447607999995</v>
      </c>
      <c r="AD256" s="129">
        <v>893.58955530000014</v>
      </c>
      <c r="AE256" s="127">
        <v>10204.487999999999</v>
      </c>
      <c r="AF256" s="128">
        <v>1578.6342935999999</v>
      </c>
      <c r="AG256" s="129">
        <v>1078.0132923000006</v>
      </c>
      <c r="AH256" s="127">
        <v>23366.693999999959</v>
      </c>
      <c r="AI256" s="128">
        <v>3614.8275617999993</v>
      </c>
      <c r="AJ256" s="129">
        <v>2483.0364447599991</v>
      </c>
      <c r="AK256" s="127">
        <v>15255.792000000005</v>
      </c>
      <c r="AL256" s="128">
        <v>2360.0710223999977</v>
      </c>
      <c r="AM256" s="129">
        <v>1616.4969800400017</v>
      </c>
      <c r="AN256" s="144">
        <v>35228.196000000025</v>
      </c>
      <c r="AO256" s="143">
        <v>5449.8019211999917</v>
      </c>
      <c r="AP256" s="129">
        <v>3782.2019335800028</v>
      </c>
      <c r="AQ256" s="144">
        <v>49282.067999999999</v>
      </c>
      <c r="AR256" s="143">
        <v>7623.9359199999999</v>
      </c>
      <c r="AS256" s="129">
        <v>5366.409079</v>
      </c>
      <c r="AT256" s="144">
        <v>62505.522000000034</v>
      </c>
      <c r="AU256" s="143">
        <v>9669.6042534000153</v>
      </c>
      <c r="AV256" s="129">
        <v>7258.4317615799873</v>
      </c>
    </row>
    <row r="257" spans="1:48" x14ac:dyDescent="0.25">
      <c r="A257" s="7"/>
      <c r="B257" s="58"/>
      <c r="C257" s="58"/>
      <c r="D257" s="84">
        <f>SUM(D114:D256)-D127</f>
        <v>28.36269999999999</v>
      </c>
      <c r="E257" s="84"/>
      <c r="F257" s="69"/>
      <c r="G257" s="69"/>
      <c r="H257" s="100" t="s">
        <v>503</v>
      </c>
      <c r="I257" s="95">
        <f>SUM(I114:I256)</f>
        <v>58564292.135013632</v>
      </c>
      <c r="J257" s="95">
        <f>SUM(J114:J256)</f>
        <v>8277883.8307995833</v>
      </c>
      <c r="K257" s="95"/>
      <c r="L257" s="95">
        <f t="shared" ref="L257:AV257" si="59">SUM(L114:L256)</f>
        <v>5688683.6451880215</v>
      </c>
      <c r="M257" s="95">
        <f t="shared" si="59"/>
        <v>3475872.9012078177</v>
      </c>
      <c r="N257" s="95">
        <f t="shared" si="59"/>
        <v>509568.64287089254</v>
      </c>
      <c r="O257" s="95">
        <f t="shared" si="59"/>
        <v>311937.46161097096</v>
      </c>
      <c r="P257" s="95">
        <f t="shared" si="59"/>
        <v>6935537.9160351921</v>
      </c>
      <c r="Q257" s="95">
        <f t="shared" si="59"/>
        <v>1016134.3807562225</v>
      </c>
      <c r="R257" s="95">
        <f t="shared" si="59"/>
        <v>698071.54137862055</v>
      </c>
      <c r="S257" s="95">
        <f t="shared" si="59"/>
        <v>11629059.074990472</v>
      </c>
      <c r="T257" s="95">
        <f t="shared" si="59"/>
        <v>1698025.9391311754</v>
      </c>
      <c r="U257" s="95">
        <f t="shared" si="59"/>
        <v>1232771.152625886</v>
      </c>
      <c r="V257" s="95">
        <f t="shared" si="59"/>
        <v>5862037.3362972317</v>
      </c>
      <c r="W257" s="95">
        <f t="shared" si="59"/>
        <v>840593.70516817295</v>
      </c>
      <c r="X257" s="95">
        <f t="shared" si="59"/>
        <v>588565.62286433275</v>
      </c>
      <c r="Y257" s="95">
        <f t="shared" si="59"/>
        <v>2897072.3411656525</v>
      </c>
      <c r="Z257" s="95">
        <f t="shared" si="59"/>
        <v>404114.87915382243</v>
      </c>
      <c r="AA257" s="95">
        <f t="shared" si="59"/>
        <v>275926.0440533837</v>
      </c>
      <c r="AB257" s="95">
        <f t="shared" si="59"/>
        <v>1381317.0065655704</v>
      </c>
      <c r="AC257" s="95">
        <f t="shared" si="59"/>
        <v>192240.27142296627</v>
      </c>
      <c r="AD257" s="95">
        <f t="shared" si="59"/>
        <v>130428.7231210006</v>
      </c>
      <c r="AE257" s="95">
        <f t="shared" si="59"/>
        <v>1465738.7763493818</v>
      </c>
      <c r="AF257" s="95">
        <f t="shared" si="59"/>
        <v>207508.14919271489</v>
      </c>
      <c r="AG257" s="95">
        <f t="shared" si="59"/>
        <v>134946.89795918643</v>
      </c>
      <c r="AH257" s="95">
        <f t="shared" si="59"/>
        <v>1168601.0800069538</v>
      </c>
      <c r="AI257" s="95">
        <f t="shared" si="59"/>
        <v>160001.48804348777</v>
      </c>
      <c r="AJ257" s="95">
        <f t="shared" si="59"/>
        <v>102525.96045287083</v>
      </c>
      <c r="AK257" s="95">
        <f t="shared" si="59"/>
        <v>1538423.6642520654</v>
      </c>
      <c r="AL257" s="95">
        <f t="shared" si="59"/>
        <v>189732.12252822076</v>
      </c>
      <c r="AM257" s="95">
        <f t="shared" si="59"/>
        <v>113776.87263649516</v>
      </c>
      <c r="AN257" s="95">
        <f t="shared" si="59"/>
        <v>4572119.1681477381</v>
      </c>
      <c r="AO257" s="95">
        <f t="shared" si="59"/>
        <v>629291.88787505555</v>
      </c>
      <c r="AP257" s="95">
        <f t="shared" si="59"/>
        <v>412081.04881173774</v>
      </c>
      <c r="AQ257" s="95">
        <f t="shared" si="59"/>
        <v>8327668.5119160032</v>
      </c>
      <c r="AR257" s="95">
        <f t="shared" si="59"/>
        <v>1154470.5413564686</v>
      </c>
      <c r="AS257" s="95">
        <f t="shared" si="59"/>
        <v>774317.01465017407</v>
      </c>
      <c r="AT257" s="95">
        <f t="shared" si="59"/>
        <v>9310844.358079562</v>
      </c>
      <c r="AU257" s="95">
        <f t="shared" si="59"/>
        <v>1276201.8233003807</v>
      </c>
      <c r="AV257" s="95">
        <f t="shared" si="59"/>
        <v>913335.30502335948</v>
      </c>
    </row>
    <row r="258" spans="1:48" x14ac:dyDescent="0.25">
      <c r="A258" s="7"/>
      <c r="B258" s="58"/>
      <c r="C258" s="58"/>
      <c r="D258" s="84"/>
      <c r="E258" s="84"/>
      <c r="F258" s="69"/>
      <c r="G258" s="69"/>
      <c r="H258" s="86"/>
      <c r="I258" s="96"/>
      <c r="J258" s="97"/>
      <c r="K258" s="98"/>
      <c r="L258" s="99"/>
      <c r="M258" s="20"/>
      <c r="N258" s="21"/>
      <c r="O258" s="22"/>
      <c r="P258" s="20"/>
      <c r="Q258" s="21"/>
      <c r="R258" s="22"/>
      <c r="S258" s="20"/>
      <c r="T258" s="21"/>
      <c r="U258" s="22"/>
      <c r="V258" s="20"/>
      <c r="W258" s="21"/>
      <c r="X258" s="22"/>
      <c r="Y258" s="20"/>
      <c r="Z258" s="21"/>
      <c r="AA258" s="22"/>
      <c r="AB258" s="20"/>
      <c r="AC258" s="21"/>
      <c r="AD258" s="22"/>
      <c r="AE258" s="20"/>
      <c r="AF258" s="21"/>
      <c r="AG258" s="22"/>
      <c r="AH258" s="20"/>
      <c r="AI258" s="21"/>
      <c r="AJ258" s="22"/>
      <c r="AK258" s="20"/>
      <c r="AL258" s="21"/>
      <c r="AM258" s="22"/>
      <c r="AN258" s="20"/>
      <c r="AO258" s="21"/>
      <c r="AP258" s="22"/>
      <c r="AQ258" s="20"/>
      <c r="AR258" s="21"/>
      <c r="AS258" s="22"/>
      <c r="AT258" s="20"/>
      <c r="AU258" s="21"/>
      <c r="AV258" s="22"/>
    </row>
    <row r="259" spans="1:48" x14ac:dyDescent="0.25">
      <c r="A259" s="7">
        <v>244</v>
      </c>
      <c r="B259" s="58" t="s">
        <v>483</v>
      </c>
      <c r="C259" s="125">
        <v>31</v>
      </c>
      <c r="D259" s="84">
        <v>2</v>
      </c>
      <c r="E259" s="84"/>
      <c r="F259" s="69">
        <v>37589</v>
      </c>
      <c r="G259" s="69">
        <v>37589</v>
      </c>
      <c r="H259" s="86" t="s">
        <v>293</v>
      </c>
      <c r="I259" s="65">
        <f t="shared" ref="I259:I290" si="60">M259+P259+S259+V259+Y259+AB259+AE259+AH259+AK259+AN259+AQ259+AT259</f>
        <v>2273366.4300000002</v>
      </c>
      <c r="J259" s="17">
        <f t="shared" ref="J259:J290" si="61">N259+Q259+T259+W259+Z259+AC259+AF259+AI259+AL259+AO259+AR259+AU259</f>
        <v>252798.34701999987</v>
      </c>
      <c r="K259" s="18">
        <f t="shared" si="54"/>
        <v>0.11120000000175943</v>
      </c>
      <c r="L259" s="19">
        <f t="shared" ref="L259:L290" si="62">O259+R259+U259+X259+AA259+AD259+AG259+AJ259+AM259+AP259+AS259+AV259</f>
        <v>153568.62372323201</v>
      </c>
      <c r="M259" s="127">
        <v>210195.85000000012</v>
      </c>
      <c r="N259" s="128">
        <v>23373.77852</v>
      </c>
      <c r="O259" s="129">
        <v>12702.223723499988</v>
      </c>
      <c r="P259" s="127">
        <v>241149.51999999996</v>
      </c>
      <c r="Q259" s="128">
        <v>26815.826624000008</v>
      </c>
      <c r="R259" s="129">
        <v>15522.440121899994</v>
      </c>
      <c r="S259" s="127">
        <v>288734.89000000025</v>
      </c>
      <c r="T259" s="128">
        <v>32107.319767999968</v>
      </c>
      <c r="U259" s="129">
        <v>20730.447575000009</v>
      </c>
      <c r="V259" s="127">
        <v>179990.23000000019</v>
      </c>
      <c r="W259" s="128">
        <v>20014.913575999984</v>
      </c>
      <c r="X259" s="129">
        <v>12514.164355532002</v>
      </c>
      <c r="Y259" s="127">
        <v>149781.11999999979</v>
      </c>
      <c r="Z259" s="128">
        <v>16655.660543999995</v>
      </c>
      <c r="AA259" s="129">
        <v>10206.737907800005</v>
      </c>
      <c r="AB259" s="127">
        <v>108554.60000000015</v>
      </c>
      <c r="AC259" s="128">
        <v>12071.271519999991</v>
      </c>
      <c r="AD259" s="129">
        <v>7330.686019200004</v>
      </c>
      <c r="AE259" s="127">
        <v>140728.15999999983</v>
      </c>
      <c r="AF259" s="128">
        <v>15648.971391999992</v>
      </c>
      <c r="AG259" s="129">
        <v>8928.7294533999957</v>
      </c>
      <c r="AH259" s="127">
        <v>84725.440000000002</v>
      </c>
      <c r="AI259" s="128">
        <v>9421.4689279999984</v>
      </c>
      <c r="AJ259" s="129">
        <v>5237.8697663999901</v>
      </c>
      <c r="AK259" s="127">
        <v>192509.7</v>
      </c>
      <c r="AL259" s="128">
        <v>21407.078639999971</v>
      </c>
      <c r="AM259" s="129">
        <v>12973.453782200007</v>
      </c>
      <c r="AN259" s="144">
        <v>199099.48000000004</v>
      </c>
      <c r="AO259" s="143">
        <v>22139.86217600001</v>
      </c>
      <c r="AP259" s="129">
        <v>13410.328295900008</v>
      </c>
      <c r="AQ259" s="144">
        <v>163362.07999999999</v>
      </c>
      <c r="AR259" s="143">
        <v>18165.863300000001</v>
      </c>
      <c r="AS259" s="129">
        <v>10826.74519</v>
      </c>
      <c r="AT259" s="144">
        <v>314535.35999999987</v>
      </c>
      <c r="AU259" s="143">
        <v>34976.332031999962</v>
      </c>
      <c r="AV259" s="129">
        <v>23184.797532400007</v>
      </c>
    </row>
    <row r="260" spans="1:48" x14ac:dyDescent="0.25">
      <c r="A260" s="15">
        <v>245</v>
      </c>
      <c r="B260" s="58" t="s">
        <v>656</v>
      </c>
      <c r="C260" s="125">
        <v>75</v>
      </c>
      <c r="D260" s="84">
        <v>1.95</v>
      </c>
      <c r="E260" s="84"/>
      <c r="F260" s="69">
        <v>37575</v>
      </c>
      <c r="G260" s="69">
        <v>37575</v>
      </c>
      <c r="H260" s="86" t="s">
        <v>294</v>
      </c>
      <c r="I260" s="65">
        <f t="shared" si="60"/>
        <v>4759946.7600000026</v>
      </c>
      <c r="J260" s="17">
        <f t="shared" si="61"/>
        <v>529306.07971199986</v>
      </c>
      <c r="K260" s="18">
        <f t="shared" si="54"/>
        <v>0.11119999999999991</v>
      </c>
      <c r="L260" s="19">
        <f t="shared" si="62"/>
        <v>322915.05373659998</v>
      </c>
      <c r="M260" s="127">
        <v>376849.68</v>
      </c>
      <c r="N260" s="128">
        <v>41905.684415999996</v>
      </c>
      <c r="O260" s="129">
        <v>22649.336725199995</v>
      </c>
      <c r="P260" s="127">
        <v>439459.32000000018</v>
      </c>
      <c r="Q260" s="128">
        <v>48867.876383999981</v>
      </c>
      <c r="R260" s="129">
        <v>29034.640599599996</v>
      </c>
      <c r="S260" s="127">
        <v>627967.80000000086</v>
      </c>
      <c r="T260" s="128">
        <v>69830.019360000035</v>
      </c>
      <c r="U260" s="129">
        <v>44554.281032400031</v>
      </c>
      <c r="V260" s="127">
        <v>286363.32000000007</v>
      </c>
      <c r="W260" s="128">
        <v>31843.601183999977</v>
      </c>
      <c r="X260" s="129">
        <v>19637.358644400007</v>
      </c>
      <c r="Y260" s="127">
        <v>322926.23999999976</v>
      </c>
      <c r="Z260" s="128">
        <v>35909.397888000014</v>
      </c>
      <c r="AA260" s="129">
        <v>22333.338544800026</v>
      </c>
      <c r="AB260" s="127">
        <v>203713.08000000019</v>
      </c>
      <c r="AC260" s="128">
        <v>22652.894496000026</v>
      </c>
      <c r="AD260" s="129">
        <v>14600.304883200008</v>
      </c>
      <c r="AE260" s="127">
        <v>346529.88000000024</v>
      </c>
      <c r="AF260" s="128">
        <v>38534.122656000036</v>
      </c>
      <c r="AG260" s="129">
        <v>22863.351839999985</v>
      </c>
      <c r="AH260" s="127">
        <v>188634.35999999987</v>
      </c>
      <c r="AI260" s="128">
        <v>20976.140831999957</v>
      </c>
      <c r="AJ260" s="129">
        <v>11928.765608399997</v>
      </c>
      <c r="AK260" s="127">
        <v>511012.32000000036</v>
      </c>
      <c r="AL260" s="128">
        <v>56824.569983999965</v>
      </c>
      <c r="AM260" s="129">
        <v>33958.022639999937</v>
      </c>
      <c r="AN260" s="144">
        <v>519346.32000000053</v>
      </c>
      <c r="AO260" s="143">
        <v>57751.310783999957</v>
      </c>
      <c r="AP260" s="129">
        <v>34327.835181000017</v>
      </c>
      <c r="AQ260" s="144">
        <v>285367.2</v>
      </c>
      <c r="AR260" s="143">
        <v>31732.832640000001</v>
      </c>
      <c r="AS260" s="129">
        <v>19178.8357</v>
      </c>
      <c r="AT260" s="144">
        <v>651777.24</v>
      </c>
      <c r="AU260" s="143">
        <v>72477.629087999958</v>
      </c>
      <c r="AV260" s="129">
        <v>47848.982337599999</v>
      </c>
    </row>
    <row r="261" spans="1:48" x14ac:dyDescent="0.25">
      <c r="A261" s="7">
        <v>246</v>
      </c>
      <c r="B261" s="58" t="s">
        <v>156</v>
      </c>
      <c r="C261" s="125">
        <v>107</v>
      </c>
      <c r="D261" s="84">
        <v>1</v>
      </c>
      <c r="E261" s="84" t="s">
        <v>249</v>
      </c>
      <c r="F261" s="69">
        <v>40557</v>
      </c>
      <c r="G261" s="69">
        <v>40557</v>
      </c>
      <c r="H261" s="86" t="s">
        <v>295</v>
      </c>
      <c r="I261" s="65">
        <f t="shared" si="60"/>
        <v>2126706</v>
      </c>
      <c r="J261" s="17">
        <f t="shared" si="61"/>
        <v>245365.08047999989</v>
      </c>
      <c r="K261" s="18">
        <f t="shared" si="54"/>
        <v>0.11537329582932473</v>
      </c>
      <c r="L261" s="19">
        <f t="shared" si="62"/>
        <v>151932.86557000002</v>
      </c>
      <c r="M261" s="127">
        <v>188462</v>
      </c>
      <c r="N261" s="128">
        <v>21809.230079999983</v>
      </c>
      <c r="O261" s="129">
        <v>12221.737440000004</v>
      </c>
      <c r="P261" s="127">
        <v>287435</v>
      </c>
      <c r="Q261" s="128">
        <v>33596.804159999978</v>
      </c>
      <c r="R261" s="129">
        <v>20188.067279999996</v>
      </c>
      <c r="S261" s="127">
        <v>299187</v>
      </c>
      <c r="T261" s="128">
        <v>34791.275159999961</v>
      </c>
      <c r="U261" s="129">
        <v>22923.881410000002</v>
      </c>
      <c r="V261" s="127">
        <v>164259</v>
      </c>
      <c r="W261" s="128">
        <v>18838.054679999994</v>
      </c>
      <c r="X261" s="129">
        <v>11908.219400000004</v>
      </c>
      <c r="Y261" s="127">
        <v>154774</v>
      </c>
      <c r="Z261" s="128">
        <v>17400.916799999999</v>
      </c>
      <c r="AA261" s="129">
        <v>10520.385900000001</v>
      </c>
      <c r="AB261" s="127">
        <v>102070</v>
      </c>
      <c r="AC261" s="128">
        <v>11604.510480000001</v>
      </c>
      <c r="AD261" s="129">
        <v>7021.0923699999994</v>
      </c>
      <c r="AE261" s="127">
        <v>121521</v>
      </c>
      <c r="AF261" s="128">
        <v>13825.428960000003</v>
      </c>
      <c r="AG261" s="129">
        <v>8114.931849999999</v>
      </c>
      <c r="AH261" s="127">
        <v>62188</v>
      </c>
      <c r="AI261" s="128">
        <v>6773.9355600000008</v>
      </c>
      <c r="AJ261" s="129">
        <v>3687.7015800000008</v>
      </c>
      <c r="AK261" s="127">
        <v>155918</v>
      </c>
      <c r="AL261" s="128">
        <v>17602.058879999979</v>
      </c>
      <c r="AM261" s="129">
        <v>10597.756020000006</v>
      </c>
      <c r="AN261" s="144">
        <v>147895</v>
      </c>
      <c r="AO261" s="143">
        <v>16950.322080000013</v>
      </c>
      <c r="AP261" s="129">
        <v>10277.323009999996</v>
      </c>
      <c r="AQ261" s="144">
        <v>153192</v>
      </c>
      <c r="AR261" s="143">
        <v>17631.252840000001</v>
      </c>
      <c r="AS261" s="129">
        <v>10732.02706</v>
      </c>
      <c r="AT261" s="144">
        <v>289805</v>
      </c>
      <c r="AU261" s="143">
        <v>34541.290799999981</v>
      </c>
      <c r="AV261" s="129">
        <v>23739.742250000032</v>
      </c>
    </row>
    <row r="262" spans="1:48" x14ac:dyDescent="0.25">
      <c r="A262" s="7">
        <v>247</v>
      </c>
      <c r="B262" s="58" t="s">
        <v>157</v>
      </c>
      <c r="C262" s="125">
        <v>114</v>
      </c>
      <c r="D262" s="84">
        <v>0.25</v>
      </c>
      <c r="E262" s="84" t="s">
        <v>249</v>
      </c>
      <c r="F262" s="69">
        <v>40143</v>
      </c>
      <c r="G262" s="69">
        <v>40143</v>
      </c>
      <c r="H262" s="86" t="s">
        <v>723</v>
      </c>
      <c r="I262" s="65">
        <f t="shared" si="60"/>
        <v>327869.8</v>
      </c>
      <c r="J262" s="17">
        <f t="shared" si="61"/>
        <v>34048.512964000001</v>
      </c>
      <c r="K262" s="18">
        <f t="shared" si="54"/>
        <v>0.10384766442044983</v>
      </c>
      <c r="L262" s="19">
        <f t="shared" si="62"/>
        <v>19185.271218999995</v>
      </c>
      <c r="M262" s="127">
        <v>28937.5</v>
      </c>
      <c r="N262" s="128">
        <v>3142.0337500000001</v>
      </c>
      <c r="O262" s="129">
        <v>1580.6114619999983</v>
      </c>
      <c r="P262" s="127">
        <v>47312.7</v>
      </c>
      <c r="Q262" s="128">
        <v>5137.212966000001</v>
      </c>
      <c r="R262" s="129">
        <v>2919.786501</v>
      </c>
      <c r="S262" s="127">
        <v>45942.700000000004</v>
      </c>
      <c r="T262" s="128">
        <v>4988.4583659999989</v>
      </c>
      <c r="U262" s="129">
        <v>3154.3197670000009</v>
      </c>
      <c r="V262" s="127">
        <v>15774.599999999989</v>
      </c>
      <c r="W262" s="128">
        <v>1712.8060679999987</v>
      </c>
      <c r="X262" s="129">
        <v>1084.8832040000002</v>
      </c>
      <c r="Y262" s="127">
        <v>24353.799999999985</v>
      </c>
      <c r="Z262" s="128">
        <v>2644.3356040000008</v>
      </c>
      <c r="AA262" s="129">
        <v>1532.7092159999997</v>
      </c>
      <c r="AB262" s="127">
        <v>17525.200000000004</v>
      </c>
      <c r="AC262" s="128">
        <v>1902.8862160000001</v>
      </c>
      <c r="AD262" s="129">
        <v>1156.4980409999998</v>
      </c>
      <c r="AE262" s="127">
        <v>20611.300000000025</v>
      </c>
      <c r="AF262" s="128">
        <v>2237.9749540000012</v>
      </c>
      <c r="AG262" s="129">
        <v>1298.3770349999998</v>
      </c>
      <c r="AH262" s="127">
        <v>16059.800000000001</v>
      </c>
      <c r="AI262" s="128">
        <v>1743.7730839999999</v>
      </c>
      <c r="AJ262" s="129">
        <v>939.66927499999929</v>
      </c>
      <c r="AK262" s="127">
        <v>28313.799999999992</v>
      </c>
      <c r="AL262" s="128">
        <v>3074.3124039999966</v>
      </c>
      <c r="AM262" s="129">
        <v>1687.5457690000005</v>
      </c>
      <c r="AN262" s="144">
        <v>32890.000000000007</v>
      </c>
      <c r="AO262" s="143">
        <v>3571.1962000000003</v>
      </c>
      <c r="AP262" s="129">
        <v>2030.3066180000003</v>
      </c>
      <c r="AQ262" s="144">
        <v>18652.2</v>
      </c>
      <c r="AR262" s="143">
        <v>1841.8608839999999</v>
      </c>
      <c r="AS262" s="129">
        <v>1014.4592689999999</v>
      </c>
      <c r="AT262" s="144">
        <v>31496.200000000008</v>
      </c>
      <c r="AU262" s="143">
        <v>2051.6624680000004</v>
      </c>
      <c r="AV262" s="129">
        <v>786.10506199999975</v>
      </c>
    </row>
    <row r="263" spans="1:48" x14ac:dyDescent="0.25">
      <c r="A263" s="15">
        <v>248</v>
      </c>
      <c r="B263" s="58" t="s">
        <v>158</v>
      </c>
      <c r="C263" s="125">
        <v>115</v>
      </c>
      <c r="D263" s="84">
        <v>0.25</v>
      </c>
      <c r="E263" s="84" t="s">
        <v>249</v>
      </c>
      <c r="F263" s="69">
        <v>40745</v>
      </c>
      <c r="G263" s="69">
        <v>40745</v>
      </c>
      <c r="H263" s="86" t="s">
        <v>296</v>
      </c>
      <c r="I263" s="65">
        <f t="shared" si="60"/>
        <v>355352.49281299999</v>
      </c>
      <c r="J263" s="17">
        <f t="shared" si="61"/>
        <v>38584.173669144744</v>
      </c>
      <c r="K263" s="18">
        <f t="shared" si="54"/>
        <v>0.10857999999861885</v>
      </c>
      <c r="L263" s="19">
        <f t="shared" si="62"/>
        <v>23151.947924266493</v>
      </c>
      <c r="M263" s="127">
        <v>33162.786730999971</v>
      </c>
      <c r="N263" s="128">
        <v>3600.8153832519806</v>
      </c>
      <c r="O263" s="129">
        <v>1912.8051571317192</v>
      </c>
      <c r="P263" s="127">
        <v>53994.570087000066</v>
      </c>
      <c r="Q263" s="128">
        <v>5862.7304200464587</v>
      </c>
      <c r="R263" s="129">
        <v>3339.6679003060985</v>
      </c>
      <c r="S263" s="127">
        <v>59353.262910999976</v>
      </c>
      <c r="T263" s="128">
        <v>6444.5772868763825</v>
      </c>
      <c r="U263" s="129">
        <v>4075.1112726444699</v>
      </c>
      <c r="V263" s="127">
        <v>21048.629019000015</v>
      </c>
      <c r="W263" s="128">
        <v>2285.4601388830206</v>
      </c>
      <c r="X263" s="129">
        <v>1417.1763639058408</v>
      </c>
      <c r="Y263" s="127">
        <v>21978.960412000004</v>
      </c>
      <c r="Z263" s="128">
        <v>2386.4755215349614</v>
      </c>
      <c r="AA263" s="129">
        <v>1458.4043953287187</v>
      </c>
      <c r="AB263" s="127">
        <v>5845.983078000002</v>
      </c>
      <c r="AC263" s="128">
        <v>634.75684260924004</v>
      </c>
      <c r="AD263" s="129">
        <v>418.4423079864597</v>
      </c>
      <c r="AE263" s="127">
        <v>19856.602859999977</v>
      </c>
      <c r="AF263" s="128">
        <v>2156.0299385387975</v>
      </c>
      <c r="AG263" s="129">
        <v>1274.4107377754699</v>
      </c>
      <c r="AH263" s="127">
        <v>7729.7454019999996</v>
      </c>
      <c r="AI263" s="128">
        <v>839.29575574915987</v>
      </c>
      <c r="AJ263" s="129">
        <v>448.65639019272987</v>
      </c>
      <c r="AK263" s="127">
        <v>29428.561416999994</v>
      </c>
      <c r="AL263" s="128">
        <v>3195.3531986578555</v>
      </c>
      <c r="AM263" s="129">
        <v>1868.8874840027509</v>
      </c>
      <c r="AN263" s="144">
        <v>34613.407718000009</v>
      </c>
      <c r="AO263" s="143">
        <v>3758.323810020443</v>
      </c>
      <c r="AP263" s="129">
        <v>2194.1409603031175</v>
      </c>
      <c r="AQ263" s="144">
        <v>15136.947260000001</v>
      </c>
      <c r="AR263" s="143">
        <v>1643.569733</v>
      </c>
      <c r="AS263" s="129">
        <v>983.87961949999999</v>
      </c>
      <c r="AT263" s="144">
        <v>53203.03591799998</v>
      </c>
      <c r="AU263" s="143">
        <v>5776.7856399764441</v>
      </c>
      <c r="AV263" s="129">
        <v>3760.3653351891194</v>
      </c>
    </row>
    <row r="264" spans="1:48" x14ac:dyDescent="0.25">
      <c r="A264" s="7">
        <v>249</v>
      </c>
      <c r="B264" s="58" t="s">
        <v>159</v>
      </c>
      <c r="C264" s="125">
        <v>116</v>
      </c>
      <c r="D264" s="84">
        <v>0.25</v>
      </c>
      <c r="E264" s="84" t="s">
        <v>249</v>
      </c>
      <c r="F264" s="69">
        <v>40745</v>
      </c>
      <c r="G264" s="69">
        <v>40745</v>
      </c>
      <c r="H264" s="86" t="s">
        <v>296</v>
      </c>
      <c r="I264" s="65">
        <f t="shared" si="60"/>
        <v>639707.20000000007</v>
      </c>
      <c r="J264" s="17">
        <f t="shared" si="61"/>
        <v>72705.482048000034</v>
      </c>
      <c r="K264" s="18">
        <f t="shared" si="54"/>
        <v>0.11365431254799074</v>
      </c>
      <c r="L264" s="19">
        <f t="shared" si="62"/>
        <v>44617.607271999994</v>
      </c>
      <c r="M264" s="127">
        <v>53839.600000000064</v>
      </c>
      <c r="N264" s="128">
        <v>6113.3304720000033</v>
      </c>
      <c r="O264" s="129">
        <v>3271.2151720000011</v>
      </c>
      <c r="P264" s="127">
        <v>66730.799999999988</v>
      </c>
      <c r="Q264" s="128">
        <v>7865.5187200000037</v>
      </c>
      <c r="R264" s="129">
        <v>4723.7666480000044</v>
      </c>
      <c r="S264" s="127">
        <v>75637.200000000041</v>
      </c>
      <c r="T264" s="128">
        <v>8327.011712000005</v>
      </c>
      <c r="U264" s="129">
        <v>5286.0326480000003</v>
      </c>
      <c r="V264" s="127">
        <v>31081.200000000008</v>
      </c>
      <c r="W264" s="128">
        <v>3374.7966959999949</v>
      </c>
      <c r="X264" s="129">
        <v>2110.1904400000003</v>
      </c>
      <c r="Y264" s="127">
        <v>43181.599999999955</v>
      </c>
      <c r="Z264" s="128">
        <v>4688.6581279999991</v>
      </c>
      <c r="AA264" s="129">
        <v>2844.9517600000013</v>
      </c>
      <c r="AB264" s="127">
        <v>29713.999999999978</v>
      </c>
      <c r="AC264" s="128">
        <v>3226.3461199999997</v>
      </c>
      <c r="AD264" s="129">
        <v>2028.3103640000004</v>
      </c>
      <c r="AE264" s="127">
        <v>42000.800000000017</v>
      </c>
      <c r="AF264" s="128">
        <v>4860.9518000000071</v>
      </c>
      <c r="AG264" s="129">
        <v>2991.1588319999923</v>
      </c>
      <c r="AH264" s="127">
        <v>26325.999999999996</v>
      </c>
      <c r="AI264" s="128">
        <v>2858.4770800000019</v>
      </c>
      <c r="AJ264" s="129">
        <v>1560.2906799999996</v>
      </c>
      <c r="AK264" s="127">
        <v>66796.800000000076</v>
      </c>
      <c r="AL264" s="128">
        <v>7781.9288400000032</v>
      </c>
      <c r="AM264" s="129">
        <v>4722.6983999999966</v>
      </c>
      <c r="AN264" s="144">
        <v>65963.600000000093</v>
      </c>
      <c r="AO264" s="143">
        <v>7162.3276879999949</v>
      </c>
      <c r="AP264" s="129">
        <v>4169.1084440000013</v>
      </c>
      <c r="AQ264" s="144">
        <v>43999.6</v>
      </c>
      <c r="AR264" s="143">
        <v>5145.1909999999998</v>
      </c>
      <c r="AS264" s="129">
        <v>3208.5208200000002</v>
      </c>
      <c r="AT264" s="144">
        <v>94435.999999999913</v>
      </c>
      <c r="AU264" s="143">
        <v>11300.943792000015</v>
      </c>
      <c r="AV264" s="129">
        <v>7701.3630639999956</v>
      </c>
    </row>
    <row r="265" spans="1:48" x14ac:dyDescent="0.25">
      <c r="A265" s="7">
        <v>250</v>
      </c>
      <c r="B265" s="58" t="s">
        <v>711</v>
      </c>
      <c r="C265" s="125">
        <v>39</v>
      </c>
      <c r="D265" s="84">
        <v>1</v>
      </c>
      <c r="E265" s="84"/>
      <c r="F265" s="69">
        <v>36556</v>
      </c>
      <c r="G265" s="69">
        <v>36556</v>
      </c>
      <c r="H265" s="86" t="s">
        <v>297</v>
      </c>
      <c r="I265" s="65">
        <f t="shared" si="60"/>
        <v>2197112.1250000005</v>
      </c>
      <c r="J265" s="17">
        <f t="shared" si="61"/>
        <v>166892.63701499999</v>
      </c>
      <c r="K265" s="18">
        <f t="shared" si="54"/>
        <v>7.5959999999999972E-2</v>
      </c>
      <c r="L265" s="19">
        <f t="shared" si="62"/>
        <v>70876.845291624981</v>
      </c>
      <c r="M265" s="127">
        <v>198165.59999999995</v>
      </c>
      <c r="N265" s="128">
        <v>15052.658975999999</v>
      </c>
      <c r="O265" s="129">
        <v>4894.0229625000002</v>
      </c>
      <c r="P265" s="127">
        <v>251006.07499999987</v>
      </c>
      <c r="Q265" s="128">
        <v>19066.421456999975</v>
      </c>
      <c r="R265" s="129">
        <v>7499.4583317499873</v>
      </c>
      <c r="S265" s="127">
        <v>283904.60000000033</v>
      </c>
      <c r="T265" s="128">
        <v>21565.393415999988</v>
      </c>
      <c r="U265" s="129">
        <v>10426.2704835</v>
      </c>
      <c r="V265" s="127">
        <v>116068.42499999999</v>
      </c>
      <c r="W265" s="128">
        <v>8816.5575630000021</v>
      </c>
      <c r="X265" s="129">
        <v>3921.5709385</v>
      </c>
      <c r="Y265" s="127">
        <v>145795.87499999997</v>
      </c>
      <c r="Z265" s="128">
        <v>11074.654664999998</v>
      </c>
      <c r="AA265" s="129">
        <v>4844.6051314999995</v>
      </c>
      <c r="AB265" s="127">
        <v>101604.27500000007</v>
      </c>
      <c r="AC265" s="128">
        <v>7717.8607289999954</v>
      </c>
      <c r="AD265" s="129">
        <v>3531.2744175000007</v>
      </c>
      <c r="AE265" s="127">
        <v>137969.75</v>
      </c>
      <c r="AF265" s="128">
        <v>10480.182210000004</v>
      </c>
      <c r="AG265" s="129">
        <v>4267.5015170000006</v>
      </c>
      <c r="AH265" s="127">
        <v>90963.924999999974</v>
      </c>
      <c r="AI265" s="128">
        <v>6909.6197429999866</v>
      </c>
      <c r="AJ265" s="129">
        <v>2512.5301505000016</v>
      </c>
      <c r="AK265" s="127">
        <v>208284.57500000007</v>
      </c>
      <c r="AL265" s="128">
        <v>15821.296317000004</v>
      </c>
      <c r="AM265" s="129">
        <v>6356.1831369999973</v>
      </c>
      <c r="AN265" s="144">
        <v>237740.42500000013</v>
      </c>
      <c r="AO265" s="143">
        <v>18058.762683000015</v>
      </c>
      <c r="AP265" s="129">
        <v>7353.2544648749945</v>
      </c>
      <c r="AQ265" s="144">
        <v>120943.75</v>
      </c>
      <c r="AR265" s="143">
        <v>9186.8872499999998</v>
      </c>
      <c r="AS265" s="129">
        <v>3787.5790430000002</v>
      </c>
      <c r="AT265" s="144">
        <v>304664.84999999986</v>
      </c>
      <c r="AU265" s="143">
        <v>23142.342006000024</v>
      </c>
      <c r="AV265" s="129">
        <v>11482.594713999999</v>
      </c>
    </row>
    <row r="266" spans="1:48" x14ac:dyDescent="0.25">
      <c r="A266" s="15">
        <v>251</v>
      </c>
      <c r="B266" s="58" t="s">
        <v>160</v>
      </c>
      <c r="C266" s="125">
        <v>179</v>
      </c>
      <c r="D266" s="84">
        <v>2</v>
      </c>
      <c r="E266" s="84" t="s">
        <v>249</v>
      </c>
      <c r="F266" s="69">
        <v>39660</v>
      </c>
      <c r="G266" s="69">
        <v>40001</v>
      </c>
      <c r="H266" s="86" t="s">
        <v>600</v>
      </c>
      <c r="I266" s="65">
        <f t="shared" si="60"/>
        <v>5000000.0114540076</v>
      </c>
      <c r="J266" s="17">
        <f t="shared" si="61"/>
        <v>309366.69091566768</v>
      </c>
      <c r="K266" s="18">
        <f t="shared" si="54"/>
        <v>6.1873338041393999E-2</v>
      </c>
      <c r="L266" s="19">
        <f t="shared" si="62"/>
        <v>88886.874176822894</v>
      </c>
      <c r="M266" s="127">
        <v>499915.3415160001</v>
      </c>
      <c r="N266" s="128">
        <v>31447.915378335103</v>
      </c>
      <c r="O266" s="129">
        <v>5135.3650398830787</v>
      </c>
      <c r="P266" s="127">
        <v>612570.47279400041</v>
      </c>
      <c r="Q266" s="128">
        <v>38450.6735153958</v>
      </c>
      <c r="R266" s="129">
        <v>10090.47145982893</v>
      </c>
      <c r="S266" s="127">
        <v>748785.17341800011</v>
      </c>
      <c r="T266" s="128">
        <v>46566.989685162815</v>
      </c>
      <c r="U266" s="129">
        <v>16878.45588324538</v>
      </c>
      <c r="V266" s="127">
        <v>369531.76608599996</v>
      </c>
      <c r="W266" s="128">
        <v>22194.348686050424</v>
      </c>
      <c r="X266" s="129">
        <v>7260.7671352534317</v>
      </c>
      <c r="Y266" s="127">
        <v>361378.57332200033</v>
      </c>
      <c r="Z266" s="128">
        <v>21794.070865589711</v>
      </c>
      <c r="AA266" s="129">
        <v>6913.7928061337616</v>
      </c>
      <c r="AB266" s="127">
        <v>261987.43292200007</v>
      </c>
      <c r="AC266" s="128">
        <v>15638.39278540251</v>
      </c>
      <c r="AD266" s="129">
        <v>5746.4699048053963</v>
      </c>
      <c r="AE266" s="127">
        <v>366405.94146400067</v>
      </c>
      <c r="AF266" s="128">
        <v>22521.929315273916</v>
      </c>
      <c r="AG266" s="129">
        <v>6271.9949814849542</v>
      </c>
      <c r="AH266" s="127">
        <v>224741.69904399995</v>
      </c>
      <c r="AI266" s="128">
        <v>13413.658513894003</v>
      </c>
      <c r="AJ266" s="129">
        <v>2899.0893712728016</v>
      </c>
      <c r="AK266" s="127">
        <v>532348.65565199964</v>
      </c>
      <c r="AL266" s="128">
        <v>33069.341394674608</v>
      </c>
      <c r="AM266" s="129">
        <v>8965.2323070856437</v>
      </c>
      <c r="AN266" s="144">
        <v>569555.5488539997</v>
      </c>
      <c r="AO266" s="143">
        <v>35824.425124614601</v>
      </c>
      <c r="AP266" s="129">
        <v>10329.786647692767</v>
      </c>
      <c r="AQ266" s="144">
        <v>375705.734</v>
      </c>
      <c r="AR266" s="143">
        <v>23678.917850000002</v>
      </c>
      <c r="AS266" s="129">
        <v>7102.2803299999996</v>
      </c>
      <c r="AT266" s="144">
        <v>77073.672382005985</v>
      </c>
      <c r="AU266" s="143">
        <v>4766.0278012741483</v>
      </c>
      <c r="AV266" s="129">
        <v>1293.1683101367489</v>
      </c>
    </row>
    <row r="267" spans="1:48" x14ac:dyDescent="0.25">
      <c r="A267" s="7">
        <v>252</v>
      </c>
      <c r="B267" s="58" t="s">
        <v>161</v>
      </c>
      <c r="C267" s="125">
        <v>176</v>
      </c>
      <c r="D267" s="84">
        <v>0.25</v>
      </c>
      <c r="E267" s="84" t="s">
        <v>249</v>
      </c>
      <c r="F267" s="69">
        <v>40044</v>
      </c>
      <c r="G267" s="69">
        <v>40044</v>
      </c>
      <c r="H267" s="86" t="s">
        <v>599</v>
      </c>
      <c r="I267" s="65">
        <f t="shared" si="60"/>
        <v>296179.29373360041</v>
      </c>
      <c r="J267" s="17">
        <f t="shared" si="61"/>
        <v>26435.079167536034</v>
      </c>
      <c r="K267" s="18">
        <f t="shared" si="54"/>
        <v>8.9253636992304958E-2</v>
      </c>
      <c r="L267" s="19">
        <f t="shared" si="62"/>
        <v>13470.789449001719</v>
      </c>
      <c r="M267" s="127">
        <v>24891.066792000052</v>
      </c>
      <c r="N267" s="128">
        <v>2702.6720322753586</v>
      </c>
      <c r="O267" s="129">
        <v>1477.8501426381604</v>
      </c>
      <c r="P267" s="127">
        <v>34527.099780000062</v>
      </c>
      <c r="Q267" s="128">
        <v>3748.9524941123959</v>
      </c>
      <c r="R267" s="129">
        <v>2126.7071159090397</v>
      </c>
      <c r="S267" s="127">
        <v>38238.930792000116</v>
      </c>
      <c r="T267" s="128">
        <v>4151.9831053953503</v>
      </c>
      <c r="U267" s="129">
        <v>2615.0767692602385</v>
      </c>
      <c r="V267" s="127">
        <v>11431.245708000015</v>
      </c>
      <c r="W267" s="128">
        <v>1241.2046589746412</v>
      </c>
      <c r="X267" s="129">
        <v>753.52674142799958</v>
      </c>
      <c r="Y267" s="127">
        <v>14015.782116000075</v>
      </c>
      <c r="Z267" s="128">
        <v>1521.833622155285</v>
      </c>
      <c r="AA267" s="129">
        <v>948.00331719648034</v>
      </c>
      <c r="AB267" s="127">
        <v>11580.696792000032</v>
      </c>
      <c r="AC267" s="128">
        <v>1257.4320576753641</v>
      </c>
      <c r="AD267" s="129">
        <v>763.16444289899994</v>
      </c>
      <c r="AE267" s="127">
        <v>22745.810087999944</v>
      </c>
      <c r="AF267" s="128">
        <v>2469.7400593550251</v>
      </c>
      <c r="AG267" s="129">
        <v>1436.4672049677595</v>
      </c>
      <c r="AH267" s="127">
        <v>13110.077052000008</v>
      </c>
      <c r="AI267" s="128">
        <v>1157.1600000000001</v>
      </c>
      <c r="AJ267" s="129">
        <v>489.39676923636</v>
      </c>
      <c r="AK267" s="127">
        <v>35440.378632000073</v>
      </c>
      <c r="AL267" s="128">
        <v>2308.59</v>
      </c>
      <c r="AM267" s="129">
        <v>730.88332370460046</v>
      </c>
      <c r="AN267" s="144">
        <v>33140.796624000017</v>
      </c>
      <c r="AO267" s="143">
        <v>2158.7914920873582</v>
      </c>
      <c r="AP267" s="129">
        <v>663.39647982756003</v>
      </c>
      <c r="AQ267" s="144">
        <v>16347.90892</v>
      </c>
      <c r="AR267" s="143">
        <v>1064.902787</v>
      </c>
      <c r="AS267" s="129">
        <v>346.88118359999999</v>
      </c>
      <c r="AT267" s="144">
        <v>40709.500437600022</v>
      </c>
      <c r="AU267" s="143">
        <v>2651.8168585052558</v>
      </c>
      <c r="AV267" s="129">
        <v>1119.4359583345208</v>
      </c>
    </row>
    <row r="268" spans="1:48" x14ac:dyDescent="0.25">
      <c r="A268" s="7">
        <v>253</v>
      </c>
      <c r="B268" s="58" t="s">
        <v>162</v>
      </c>
      <c r="C268" s="125">
        <v>177</v>
      </c>
      <c r="D268" s="84">
        <v>0.25</v>
      </c>
      <c r="E268" s="84" t="s">
        <v>249</v>
      </c>
      <c r="F268" s="69">
        <v>40512</v>
      </c>
      <c r="G268" s="69">
        <v>40512</v>
      </c>
      <c r="H268" s="86" t="s">
        <v>599</v>
      </c>
      <c r="I268" s="65">
        <f t="shared" si="60"/>
        <v>291047.49689499993</v>
      </c>
      <c r="J268" s="17">
        <f t="shared" si="61"/>
        <v>31601.937213488913</v>
      </c>
      <c r="K268" s="18">
        <f t="shared" si="54"/>
        <v>0.10858000000216397</v>
      </c>
      <c r="L268" s="19">
        <f t="shared" si="62"/>
        <v>18184.100548241277</v>
      </c>
      <c r="M268" s="127">
        <v>24416.979090000001</v>
      </c>
      <c r="N268" s="128">
        <v>2651.1955895922024</v>
      </c>
      <c r="O268" s="129">
        <v>1310.4381263174243</v>
      </c>
      <c r="P268" s="127">
        <v>29501.174867499965</v>
      </c>
      <c r="Q268" s="128">
        <v>3203.2375671131499</v>
      </c>
      <c r="R268" s="129">
        <v>1849.614071172176</v>
      </c>
      <c r="S268" s="127">
        <v>34041.947817499982</v>
      </c>
      <c r="T268" s="128">
        <v>3696.2746940241473</v>
      </c>
      <c r="U268" s="129">
        <v>2321.4314771222776</v>
      </c>
      <c r="V268" s="127">
        <v>20317.084094999995</v>
      </c>
      <c r="W268" s="128">
        <v>2206.0289910350994</v>
      </c>
      <c r="X268" s="129">
        <v>1342.5672852791517</v>
      </c>
      <c r="Y268" s="127">
        <v>26290.935387499965</v>
      </c>
      <c r="Z268" s="128">
        <v>2854.6697643747507</v>
      </c>
      <c r="AA268" s="129">
        <v>1665.3661540286735</v>
      </c>
      <c r="AB268" s="127">
        <v>16550.62242750001</v>
      </c>
      <c r="AC268" s="128">
        <v>1797.0665831779495</v>
      </c>
      <c r="AD268" s="129">
        <v>1076.6358760144753</v>
      </c>
      <c r="AE268" s="127">
        <v>19388.780512499998</v>
      </c>
      <c r="AF268" s="128">
        <v>2105.2337880472523</v>
      </c>
      <c r="AG268" s="129">
        <v>1164.165523313274</v>
      </c>
      <c r="AH268" s="127">
        <v>14950.252450000011</v>
      </c>
      <c r="AI268" s="128">
        <v>1623.2984110210007</v>
      </c>
      <c r="AJ268" s="129">
        <v>879.1457975121499</v>
      </c>
      <c r="AK268" s="127">
        <v>30093.79523499999</v>
      </c>
      <c r="AL268" s="128">
        <v>3267.5842866163025</v>
      </c>
      <c r="AM268" s="129">
        <v>1797.4599735074476</v>
      </c>
      <c r="AN268" s="144">
        <v>28041.297865000022</v>
      </c>
      <c r="AO268" s="143">
        <v>3044.7241221817017</v>
      </c>
      <c r="AP268" s="129">
        <v>1672.7070509654752</v>
      </c>
      <c r="AQ268" s="144">
        <v>19935.153190000001</v>
      </c>
      <c r="AR268" s="143">
        <v>2164.5589340000001</v>
      </c>
      <c r="AS268" s="129">
        <v>1274.260908</v>
      </c>
      <c r="AT268" s="144">
        <v>27519.473957499991</v>
      </c>
      <c r="AU268" s="143">
        <v>2988.0644823053544</v>
      </c>
      <c r="AV268" s="129">
        <v>1830.3083050087491</v>
      </c>
    </row>
    <row r="269" spans="1:48" x14ac:dyDescent="0.25">
      <c r="A269" s="15">
        <v>254</v>
      </c>
      <c r="B269" s="58" t="s">
        <v>163</v>
      </c>
      <c r="C269" s="125">
        <v>178</v>
      </c>
      <c r="D269" s="84">
        <v>0.245</v>
      </c>
      <c r="E269" s="84" t="s">
        <v>249</v>
      </c>
      <c r="F269" s="69">
        <v>40926</v>
      </c>
      <c r="G269" s="69">
        <v>40926</v>
      </c>
      <c r="H269" s="86" t="s">
        <v>599</v>
      </c>
      <c r="I269" s="65">
        <f t="shared" si="60"/>
        <v>336653.12</v>
      </c>
      <c r="J269" s="17">
        <f t="shared" si="61"/>
        <v>36553.795769199991</v>
      </c>
      <c r="K269" s="18">
        <f t="shared" si="54"/>
        <v>0.10857999999881181</v>
      </c>
      <c r="L269" s="19">
        <f t="shared" si="62"/>
        <v>21508.0194338</v>
      </c>
      <c r="M269" s="127">
        <v>29008.840000000007</v>
      </c>
      <c r="N269" s="128">
        <v>3149.7798471999995</v>
      </c>
      <c r="O269" s="129">
        <v>1562.8395563999998</v>
      </c>
      <c r="P269" s="127">
        <v>47813.240000000042</v>
      </c>
      <c r="Q269" s="128">
        <v>5191.5615991999957</v>
      </c>
      <c r="R269" s="129">
        <v>2971.4740723999994</v>
      </c>
      <c r="S269" s="127">
        <v>51683.199999999968</v>
      </c>
      <c r="T269" s="128">
        <v>5611.7618560000001</v>
      </c>
      <c r="U269" s="129">
        <v>3558.3998599999977</v>
      </c>
      <c r="V269" s="127">
        <v>21032.32</v>
      </c>
      <c r="W269" s="128">
        <v>2283.689305599999</v>
      </c>
      <c r="X269" s="129">
        <v>1417.2023220000017</v>
      </c>
      <c r="Y269" s="127">
        <v>27725.120000000028</v>
      </c>
      <c r="Z269" s="128">
        <v>3010.3935295999991</v>
      </c>
      <c r="AA269" s="129">
        <v>1764.2781076000006</v>
      </c>
      <c r="AB269" s="127">
        <v>18569.400000000005</v>
      </c>
      <c r="AC269" s="128">
        <v>2016.2654520000001</v>
      </c>
      <c r="AD269" s="129">
        <v>1240.8895944000001</v>
      </c>
      <c r="AE269" s="127">
        <v>21571.120000000028</v>
      </c>
      <c r="AF269" s="128">
        <v>2342.1922095999998</v>
      </c>
      <c r="AG269" s="129">
        <v>1384.2891995999998</v>
      </c>
      <c r="AH269" s="127">
        <v>18379.240000000005</v>
      </c>
      <c r="AI269" s="128">
        <v>1995.6178791999998</v>
      </c>
      <c r="AJ269" s="129">
        <v>1061.723955199999</v>
      </c>
      <c r="AK269" s="127">
        <v>18510.279999999995</v>
      </c>
      <c r="AL269" s="128">
        <v>2009.8462023999987</v>
      </c>
      <c r="AM269" s="129">
        <v>1182.7197956</v>
      </c>
      <c r="AN269" s="144">
        <v>32932.279999999977</v>
      </c>
      <c r="AO269" s="143">
        <v>3575.7869624000014</v>
      </c>
      <c r="AP269" s="129">
        <v>2034.1531707999998</v>
      </c>
      <c r="AQ269" s="144">
        <v>17992.48</v>
      </c>
      <c r="AR269" s="143">
        <v>1953.623478</v>
      </c>
      <c r="AS269" s="129">
        <v>1167.887825</v>
      </c>
      <c r="AT269" s="144">
        <v>31435.59999999998</v>
      </c>
      <c r="AU269" s="143">
        <v>3413.2774480000007</v>
      </c>
      <c r="AV269" s="129">
        <v>2162.1619747999998</v>
      </c>
    </row>
    <row r="270" spans="1:48" x14ac:dyDescent="0.25">
      <c r="A270" s="7">
        <v>255</v>
      </c>
      <c r="B270" s="58" t="s">
        <v>589</v>
      </c>
      <c r="C270" s="125">
        <v>223</v>
      </c>
      <c r="D270" s="84">
        <v>0.22500000000000001</v>
      </c>
      <c r="E270" s="84" t="s">
        <v>249</v>
      </c>
      <c r="F270" s="69">
        <v>40373</v>
      </c>
      <c r="G270" s="69">
        <v>41352</v>
      </c>
      <c r="H270" s="86" t="s">
        <v>298</v>
      </c>
      <c r="I270" s="65">
        <f t="shared" si="60"/>
        <v>297027.98100000015</v>
      </c>
      <c r="J270" s="17">
        <f t="shared" si="61"/>
        <v>36479.717634956003</v>
      </c>
      <c r="K270" s="18">
        <f t="shared" si="54"/>
        <v>0.12281576137083187</v>
      </c>
      <c r="L270" s="19">
        <f t="shared" si="62"/>
        <v>23414.806929842991</v>
      </c>
      <c r="M270" s="127">
        <v>26041.800000000021</v>
      </c>
      <c r="N270" s="128">
        <v>3194.8255580000014</v>
      </c>
      <c r="O270" s="129">
        <v>1908.5601448999967</v>
      </c>
      <c r="P270" s="127">
        <v>36753.449999999997</v>
      </c>
      <c r="Q270" s="128">
        <v>4563.7289890000002</v>
      </c>
      <c r="R270" s="129">
        <v>2857.5117202000001</v>
      </c>
      <c r="S270" s="127">
        <v>41289</v>
      </c>
      <c r="T270" s="128">
        <v>5117.6933627999961</v>
      </c>
      <c r="U270" s="129">
        <v>3495.4732139999987</v>
      </c>
      <c r="V270" s="127">
        <v>17906.069999999992</v>
      </c>
      <c r="W270" s="128">
        <v>2199.6230525999999</v>
      </c>
      <c r="X270" s="129">
        <v>1433.8426082999986</v>
      </c>
      <c r="Y270" s="127">
        <v>21255.390000000003</v>
      </c>
      <c r="Z270" s="128">
        <v>2571.5058677999987</v>
      </c>
      <c r="AA270" s="129">
        <v>1596.6118578000012</v>
      </c>
      <c r="AB270" s="127">
        <v>11954.640000000014</v>
      </c>
      <c r="AC270" s="128">
        <v>1440.0524603999993</v>
      </c>
      <c r="AD270" s="129">
        <v>864.00989400000105</v>
      </c>
      <c r="AE270" s="127">
        <v>17743.110000000037</v>
      </c>
      <c r="AF270" s="128">
        <v>2178.1373978000047</v>
      </c>
      <c r="AG270" s="129">
        <v>1327.8522451999988</v>
      </c>
      <c r="AH270" s="127">
        <v>11212.110000000002</v>
      </c>
      <c r="AI270" s="128">
        <v>1328.9297066000008</v>
      </c>
      <c r="AJ270" s="129">
        <v>729.64518109999892</v>
      </c>
      <c r="AK270" s="127">
        <v>25289.360299999978</v>
      </c>
      <c r="AL270" s="128">
        <v>3067.3804254540028</v>
      </c>
      <c r="AM270" s="129">
        <v>1937.4276470699992</v>
      </c>
      <c r="AN270" s="144">
        <v>27388.983500000031</v>
      </c>
      <c r="AO270" s="143">
        <v>3384.8430754140022</v>
      </c>
      <c r="AP270" s="129">
        <v>2174.2655409389986</v>
      </c>
      <c r="AQ270" s="144">
        <v>17681.026999999998</v>
      </c>
      <c r="AR270" s="143">
        <v>2163.5528949999998</v>
      </c>
      <c r="AS270" s="129">
        <v>1376.088612</v>
      </c>
      <c r="AT270" s="144">
        <v>42513.040200000047</v>
      </c>
      <c r="AU270" s="143">
        <v>5269.4448440879987</v>
      </c>
      <c r="AV270" s="129">
        <v>3713.5182643340008</v>
      </c>
    </row>
    <row r="271" spans="1:48" x14ac:dyDescent="0.25">
      <c r="A271" s="7">
        <v>256</v>
      </c>
      <c r="B271" s="58" t="s">
        <v>590</v>
      </c>
      <c r="C271" s="125">
        <v>222</v>
      </c>
      <c r="D271" s="84">
        <v>0.22500000000000001</v>
      </c>
      <c r="E271" s="84" t="s">
        <v>249</v>
      </c>
      <c r="F271" s="69">
        <v>40373</v>
      </c>
      <c r="G271" s="69">
        <v>41352</v>
      </c>
      <c r="H271" s="86" t="s">
        <v>298</v>
      </c>
      <c r="I271" s="65">
        <f t="shared" si="60"/>
        <v>297006.19179999997</v>
      </c>
      <c r="J271" s="17">
        <f t="shared" si="61"/>
        <v>36383.145224688022</v>
      </c>
      <c r="K271" s="18">
        <f t="shared" si="54"/>
        <v>0.12249961862474554</v>
      </c>
      <c r="L271" s="19">
        <f t="shared" si="62"/>
        <v>23264.461328872992</v>
      </c>
      <c r="M271" s="127">
        <v>28465.050000000014</v>
      </c>
      <c r="N271" s="128">
        <v>3519.0520954000053</v>
      </c>
      <c r="O271" s="129">
        <v>2099.7686950000048</v>
      </c>
      <c r="P271" s="127">
        <v>35199.689999999966</v>
      </c>
      <c r="Q271" s="128">
        <v>4328.7252217999958</v>
      </c>
      <c r="R271" s="129">
        <v>2689.1123596999992</v>
      </c>
      <c r="S271" s="127">
        <v>41186.639999999992</v>
      </c>
      <c r="T271" s="128">
        <v>5077.5908799999988</v>
      </c>
      <c r="U271" s="129">
        <v>3455.9683299999965</v>
      </c>
      <c r="V271" s="127">
        <v>18813.240000000002</v>
      </c>
      <c r="W271" s="128">
        <v>2268.7998868000009</v>
      </c>
      <c r="X271" s="129">
        <v>1464.2923821999991</v>
      </c>
      <c r="Y271" s="127">
        <v>20886.179999999982</v>
      </c>
      <c r="Z271" s="128">
        <v>2510.7027123999987</v>
      </c>
      <c r="AA271" s="129">
        <v>1554.2574687999986</v>
      </c>
      <c r="AB271" s="127">
        <v>11479.829999999993</v>
      </c>
      <c r="AC271" s="128">
        <v>1362.7498725999999</v>
      </c>
      <c r="AD271" s="129">
        <v>797.63612889999922</v>
      </c>
      <c r="AE271" s="127">
        <v>17124.63</v>
      </c>
      <c r="AF271" s="128">
        <v>2071.8659574000021</v>
      </c>
      <c r="AG271" s="129">
        <v>1245.5962331999997</v>
      </c>
      <c r="AH271" s="127">
        <v>10588.169999999995</v>
      </c>
      <c r="AI271" s="128">
        <v>1248.5442890000004</v>
      </c>
      <c r="AJ271" s="129">
        <v>679.39329650000082</v>
      </c>
      <c r="AK271" s="127">
        <v>24330.002700000005</v>
      </c>
      <c r="AL271" s="128">
        <v>2970.6453514220038</v>
      </c>
      <c r="AM271" s="129">
        <v>1894.5160087669997</v>
      </c>
      <c r="AN271" s="144">
        <v>24884.541900000015</v>
      </c>
      <c r="AO271" s="143">
        <v>3052.0395100940054</v>
      </c>
      <c r="AP271" s="129">
        <v>1947.2296374170007</v>
      </c>
      <c r="AQ271" s="144">
        <v>18501.0242</v>
      </c>
      <c r="AR271" s="143">
        <v>2247.6306030000001</v>
      </c>
      <c r="AS271" s="129">
        <v>1421.335495</v>
      </c>
      <c r="AT271" s="144">
        <v>45547.193000000043</v>
      </c>
      <c r="AU271" s="143">
        <v>5724.7988447720027</v>
      </c>
      <c r="AV271" s="129">
        <v>4015.3552933889946</v>
      </c>
    </row>
    <row r="272" spans="1:48" x14ac:dyDescent="0.25">
      <c r="A272" s="15">
        <v>257</v>
      </c>
      <c r="B272" s="58" t="s">
        <v>591</v>
      </c>
      <c r="C272" s="125">
        <v>221</v>
      </c>
      <c r="D272" s="84">
        <v>0.22500000000000001</v>
      </c>
      <c r="E272" s="84" t="s">
        <v>249</v>
      </c>
      <c r="F272" s="69">
        <v>40449</v>
      </c>
      <c r="G272" s="69">
        <v>41352</v>
      </c>
      <c r="H272" s="86" t="s">
        <v>299</v>
      </c>
      <c r="I272" s="65">
        <f t="shared" si="60"/>
        <v>231388.47000000006</v>
      </c>
      <c r="J272" s="17">
        <f t="shared" si="61"/>
        <v>28387.524695800003</v>
      </c>
      <c r="K272" s="18">
        <f t="shared" si="54"/>
        <v>0.12268340205456216</v>
      </c>
      <c r="L272" s="19">
        <f t="shared" si="62"/>
        <v>17848.713378699998</v>
      </c>
      <c r="M272" s="127">
        <v>31579.260000000049</v>
      </c>
      <c r="N272" s="128">
        <v>3941.5463084000003</v>
      </c>
      <c r="O272" s="129">
        <v>2367.1427441000014</v>
      </c>
      <c r="P272" s="127">
        <v>43641.270000000019</v>
      </c>
      <c r="Q272" s="128">
        <v>5379.7863358000041</v>
      </c>
      <c r="R272" s="129">
        <v>3357.7150473999977</v>
      </c>
      <c r="S272" s="127">
        <v>50686.62</v>
      </c>
      <c r="T272" s="128">
        <v>6287.3379444000002</v>
      </c>
      <c r="U272" s="129">
        <v>4304.9800928999985</v>
      </c>
      <c r="V272" s="127">
        <v>21624.420000000016</v>
      </c>
      <c r="W272" s="128">
        <v>2645.1001016000018</v>
      </c>
      <c r="X272" s="129">
        <v>1727.6154479000018</v>
      </c>
      <c r="Y272" s="127">
        <v>23696.639999999974</v>
      </c>
      <c r="Z272" s="128">
        <v>2859.3928479999977</v>
      </c>
      <c r="AA272" s="129">
        <v>1801.2027663999988</v>
      </c>
      <c r="AB272" s="127">
        <v>10394.399999999996</v>
      </c>
      <c r="AC272" s="128">
        <v>1238.1582780000006</v>
      </c>
      <c r="AD272" s="129">
        <v>724.34122650000006</v>
      </c>
      <c r="AE272" s="127">
        <v>19749.930000000004</v>
      </c>
      <c r="AF272" s="128">
        <v>2423.0954078000027</v>
      </c>
      <c r="AG272" s="129">
        <v>1488.9262084999996</v>
      </c>
      <c r="AH272" s="127">
        <v>12548.730000000003</v>
      </c>
      <c r="AI272" s="128">
        <v>1478.3371701999993</v>
      </c>
      <c r="AJ272" s="129">
        <v>802.10756350000031</v>
      </c>
      <c r="AK272" s="127">
        <v>17467.199999999993</v>
      </c>
      <c r="AL272" s="128">
        <v>2134.7703015999991</v>
      </c>
      <c r="AM272" s="129">
        <v>1274.6822815000003</v>
      </c>
      <c r="AN272" s="144">
        <v>0</v>
      </c>
      <c r="AO272" s="143">
        <v>0</v>
      </c>
      <c r="AP272" s="129">
        <v>0</v>
      </c>
      <c r="AQ272" s="144">
        <v>0</v>
      </c>
      <c r="AR272" s="143">
        <v>0</v>
      </c>
      <c r="AS272" s="129">
        <v>0</v>
      </c>
      <c r="AT272" s="144">
        <v>0</v>
      </c>
      <c r="AU272" s="143">
        <v>0</v>
      </c>
      <c r="AV272" s="129">
        <v>0</v>
      </c>
    </row>
    <row r="273" spans="1:48" x14ac:dyDescent="0.25">
      <c r="A273" s="7">
        <v>258</v>
      </c>
      <c r="B273" s="58" t="s">
        <v>592</v>
      </c>
      <c r="C273" s="125">
        <v>220</v>
      </c>
      <c r="D273" s="84">
        <v>0.22500000000000001</v>
      </c>
      <c r="E273" s="84" t="s">
        <v>249</v>
      </c>
      <c r="F273" s="69">
        <v>40449</v>
      </c>
      <c r="G273" s="69">
        <v>41352</v>
      </c>
      <c r="H273" s="86" t="s">
        <v>299</v>
      </c>
      <c r="I273" s="65">
        <f t="shared" si="60"/>
        <v>325980.53539999994</v>
      </c>
      <c r="J273" s="17">
        <f t="shared" si="61"/>
        <v>40463.505690648002</v>
      </c>
      <c r="K273" s="18">
        <f t="shared" si="54"/>
        <v>0.12412859449106853</v>
      </c>
      <c r="L273" s="19">
        <f t="shared" si="62"/>
        <v>26185.232004130994</v>
      </c>
      <c r="M273" s="127">
        <v>28680.719999999976</v>
      </c>
      <c r="N273" s="128">
        <v>3579.4477940000056</v>
      </c>
      <c r="O273" s="129">
        <v>2149.4559809000002</v>
      </c>
      <c r="P273" s="127">
        <v>39132.50999999998</v>
      </c>
      <c r="Q273" s="128">
        <v>4858.4122097999962</v>
      </c>
      <c r="R273" s="129">
        <v>3047.5429688999961</v>
      </c>
      <c r="S273" s="127">
        <v>45429.510000000017</v>
      </c>
      <c r="T273" s="128">
        <v>5703.5556197999986</v>
      </c>
      <c r="U273" s="129">
        <v>3925.1280245999992</v>
      </c>
      <c r="V273" s="127">
        <v>19102.739999999994</v>
      </c>
      <c r="W273" s="128">
        <v>2355.633593199997</v>
      </c>
      <c r="X273" s="129">
        <v>1544.5551654999995</v>
      </c>
      <c r="Y273" s="127">
        <v>23018.519999999993</v>
      </c>
      <c r="Z273" s="128">
        <v>2799.5735815999974</v>
      </c>
      <c r="AA273" s="129">
        <v>1768.2611399</v>
      </c>
      <c r="AB273" s="127">
        <v>12817.829999999994</v>
      </c>
      <c r="AC273" s="128">
        <v>1545.3712958000003</v>
      </c>
      <c r="AD273" s="129">
        <v>943.91912420000131</v>
      </c>
      <c r="AE273" s="127">
        <v>18857.010000000006</v>
      </c>
      <c r="AF273" s="128">
        <v>2322.6742050000016</v>
      </c>
      <c r="AG273" s="129">
        <v>1435.7091828000021</v>
      </c>
      <c r="AH273" s="127">
        <v>12297.059999999989</v>
      </c>
      <c r="AI273" s="128">
        <v>1461.3946055999993</v>
      </c>
      <c r="AJ273" s="129">
        <v>810.67600769999956</v>
      </c>
      <c r="AK273" s="127">
        <v>28225.824100000005</v>
      </c>
      <c r="AL273" s="128">
        <v>3474.4370431939974</v>
      </c>
      <c r="AM273" s="129">
        <v>2229.0158083949968</v>
      </c>
      <c r="AN273" s="144">
        <v>28932.146400000041</v>
      </c>
      <c r="AO273" s="143">
        <v>3600.6598394040034</v>
      </c>
      <c r="AP273" s="129">
        <v>2311.6420508959986</v>
      </c>
      <c r="AQ273" s="144">
        <v>19525.2114</v>
      </c>
      <c r="AR273" s="143">
        <v>2397.0862339999999</v>
      </c>
      <c r="AS273" s="129">
        <v>1524.4399780000001</v>
      </c>
      <c r="AT273" s="144">
        <v>49961.45349999996</v>
      </c>
      <c r="AU273" s="143">
        <v>6365.2596692500001</v>
      </c>
      <c r="AV273" s="129">
        <v>4494.8865723400004</v>
      </c>
    </row>
    <row r="274" spans="1:48" x14ac:dyDescent="0.25">
      <c r="A274" s="7">
        <v>259</v>
      </c>
      <c r="B274" s="58" t="s">
        <v>593</v>
      </c>
      <c r="C274" s="125">
        <v>51</v>
      </c>
      <c r="D274" s="84">
        <v>0.85</v>
      </c>
      <c r="E274" s="84" t="s">
        <v>249</v>
      </c>
      <c r="F274" s="69">
        <v>37565</v>
      </c>
      <c r="G274" s="69">
        <v>40513</v>
      </c>
      <c r="H274" s="86" t="s">
        <v>292</v>
      </c>
      <c r="I274" s="65">
        <f t="shared" si="60"/>
        <v>1850014.44</v>
      </c>
      <c r="J274" s="17">
        <f t="shared" si="61"/>
        <v>130091.10022329996</v>
      </c>
      <c r="K274" s="18">
        <f>J274/I274</f>
        <v>7.0318964766188513E-2</v>
      </c>
      <c r="L274" s="19">
        <f t="shared" si="62"/>
        <v>49062.971897499963</v>
      </c>
      <c r="M274" s="127">
        <v>206259.90999999977</v>
      </c>
      <c r="N274" s="128">
        <v>14706.520932700008</v>
      </c>
      <c r="O274" s="129">
        <v>3932.1461573999918</v>
      </c>
      <c r="P274" s="127">
        <v>226688.80999999959</v>
      </c>
      <c r="Q274" s="128">
        <v>16050.516774299995</v>
      </c>
      <c r="R274" s="129">
        <v>5454.3208675999995</v>
      </c>
      <c r="S274" s="127">
        <v>266139.48</v>
      </c>
      <c r="T274" s="128">
        <v>18772.264490400008</v>
      </c>
      <c r="U274" s="129">
        <v>8149.5897601999959</v>
      </c>
      <c r="V274" s="148">
        <v>127404.38000000003</v>
      </c>
      <c r="W274" s="143">
        <v>8700.6693735999852</v>
      </c>
      <c r="X274" s="149">
        <v>3320.8032734999956</v>
      </c>
      <c r="Y274" s="148">
        <v>126241.87000000011</v>
      </c>
      <c r="Z274" s="143">
        <v>8705.3393065000073</v>
      </c>
      <c r="AA274" s="149">
        <v>3340.9774429000013</v>
      </c>
      <c r="AB274" s="148">
        <v>78411.1700000001</v>
      </c>
      <c r="AC274" s="143">
        <v>5219.0175713000008</v>
      </c>
      <c r="AD274" s="149">
        <v>2025.7942106999992</v>
      </c>
      <c r="AE274" s="148">
        <v>126204.64000000014</v>
      </c>
      <c r="AF274" s="143">
        <v>8758.3818066000003</v>
      </c>
      <c r="AG274" s="149">
        <v>2942.8276532999998</v>
      </c>
      <c r="AH274" s="148">
        <v>64327.119999999981</v>
      </c>
      <c r="AI274" s="143">
        <v>4354.4931225999972</v>
      </c>
      <c r="AJ274" s="149">
        <v>1229.9218011000009</v>
      </c>
      <c r="AK274" s="127">
        <v>0</v>
      </c>
      <c r="AL274" s="128">
        <v>-1.4886200000000012</v>
      </c>
      <c r="AM274" s="129">
        <v>-1.4886200000000012</v>
      </c>
      <c r="AN274" s="144">
        <v>193241.81000000017</v>
      </c>
      <c r="AO274" s="143">
        <v>13695.025057899989</v>
      </c>
      <c r="AP274" s="129">
        <v>4939.5409263999973</v>
      </c>
      <c r="AQ274" s="144">
        <v>154278.21</v>
      </c>
      <c r="AR274" s="143">
        <v>10849.56604</v>
      </c>
      <c r="AS274" s="129">
        <v>4008.4011479999999</v>
      </c>
      <c r="AT274" s="144">
        <v>280817.04000000015</v>
      </c>
      <c r="AU274" s="143">
        <v>20280.794367399976</v>
      </c>
      <c r="AV274" s="129">
        <v>9720.1372763999843</v>
      </c>
    </row>
    <row r="275" spans="1:48" x14ac:dyDescent="0.25">
      <c r="A275" s="15">
        <v>260</v>
      </c>
      <c r="B275" s="58" t="s">
        <v>485</v>
      </c>
      <c r="C275" s="125">
        <v>243</v>
      </c>
      <c r="D275" s="84">
        <v>0.8</v>
      </c>
      <c r="E275" s="84" t="s">
        <v>249</v>
      </c>
      <c r="F275" s="69">
        <v>40575</v>
      </c>
      <c r="G275" s="69">
        <v>40575</v>
      </c>
      <c r="H275" s="86" t="s">
        <v>302</v>
      </c>
      <c r="I275" s="65">
        <f t="shared" si="60"/>
        <v>1156352.5999999996</v>
      </c>
      <c r="J275" s="17">
        <f t="shared" si="61"/>
        <v>134221.14662199997</v>
      </c>
      <c r="K275" s="18">
        <f>J275/I275</f>
        <v>0.11607285409484963</v>
      </c>
      <c r="L275" s="19">
        <f t="shared" si="62"/>
        <v>86457.481242000009</v>
      </c>
      <c r="M275" s="127">
        <v>0</v>
      </c>
      <c r="N275" s="128">
        <v>0</v>
      </c>
      <c r="O275" s="129">
        <v>0</v>
      </c>
      <c r="P275" s="127">
        <v>17705.599999999999</v>
      </c>
      <c r="Q275" s="128">
        <v>1659.7269960000012</v>
      </c>
      <c r="R275" s="129">
        <v>959.0117740000012</v>
      </c>
      <c r="S275" s="127">
        <v>246276.39999999979</v>
      </c>
      <c r="T275" s="128">
        <v>28415.365079999978</v>
      </c>
      <c r="U275" s="129">
        <v>18888.412532000002</v>
      </c>
      <c r="V275" s="127">
        <v>145410.19999999995</v>
      </c>
      <c r="W275" s="128">
        <v>15928.349118</v>
      </c>
      <c r="X275" s="129">
        <v>9813.3094719999881</v>
      </c>
      <c r="Y275" s="127">
        <v>0</v>
      </c>
      <c r="Z275" s="128">
        <v>0</v>
      </c>
      <c r="AA275" s="129">
        <v>0</v>
      </c>
      <c r="AB275" s="127">
        <v>0</v>
      </c>
      <c r="AC275" s="128">
        <v>0</v>
      </c>
      <c r="AD275" s="129">
        <v>0</v>
      </c>
      <c r="AE275" s="127">
        <v>0</v>
      </c>
      <c r="AF275" s="128">
        <v>0</v>
      </c>
      <c r="AG275" s="129">
        <v>0</v>
      </c>
      <c r="AH275" s="127">
        <v>0</v>
      </c>
      <c r="AI275" s="128">
        <v>0</v>
      </c>
      <c r="AJ275" s="129">
        <v>0</v>
      </c>
      <c r="AK275" s="127">
        <v>20882.199999999997</v>
      </c>
      <c r="AL275" s="128">
        <v>2148.9872020000007</v>
      </c>
      <c r="AM275" s="129">
        <v>1225.7661000000003</v>
      </c>
      <c r="AN275" s="144">
        <v>237856.7999999999</v>
      </c>
      <c r="AO275" s="143">
        <v>28040.995439999984</v>
      </c>
      <c r="AP275" s="129">
        <v>17250.584377999992</v>
      </c>
      <c r="AQ275" s="144">
        <v>170924.2</v>
      </c>
      <c r="AR275" s="143">
        <v>19529.717629999999</v>
      </c>
      <c r="AS275" s="129">
        <v>11948.773279999999</v>
      </c>
      <c r="AT275" s="144">
        <v>317297.19999999995</v>
      </c>
      <c r="AU275" s="143">
        <v>38498.005155999985</v>
      </c>
      <c r="AV275" s="129">
        <v>26371.62370600002</v>
      </c>
    </row>
    <row r="276" spans="1:48" x14ac:dyDescent="0.25">
      <c r="A276" s="7">
        <v>261</v>
      </c>
      <c r="B276" s="58" t="s">
        <v>484</v>
      </c>
      <c r="C276" s="125">
        <v>246</v>
      </c>
      <c r="D276" s="84">
        <v>0.25</v>
      </c>
      <c r="E276" s="84" t="s">
        <v>249</v>
      </c>
      <c r="F276" s="69">
        <v>40099</v>
      </c>
      <c r="G276" s="69">
        <v>40513</v>
      </c>
      <c r="H276" s="86" t="s">
        <v>300</v>
      </c>
      <c r="I276" s="65">
        <f t="shared" si="60"/>
        <v>194066.15412864005</v>
      </c>
      <c r="J276" s="17">
        <f t="shared" si="61"/>
        <v>16303.643605567868</v>
      </c>
      <c r="K276" s="18">
        <f t="shared" si="54"/>
        <v>8.4010752306456909E-2</v>
      </c>
      <c r="L276" s="19">
        <f t="shared" si="62"/>
        <v>7826.0722441066218</v>
      </c>
      <c r="M276" s="127">
        <v>13867.173924479997</v>
      </c>
      <c r="N276" s="128">
        <v>1505.6977447200379</v>
      </c>
      <c r="O276" s="129">
        <v>802.88482421214701</v>
      </c>
      <c r="P276" s="127">
        <v>22864.631623199988</v>
      </c>
      <c r="Q276" s="128">
        <v>2482.6417016470577</v>
      </c>
      <c r="R276" s="129">
        <v>1419.0716443033584</v>
      </c>
      <c r="S276" s="127">
        <v>31230.058088160022</v>
      </c>
      <c r="T276" s="128">
        <v>3390.9597072124125</v>
      </c>
      <c r="U276" s="129">
        <v>2164.2363258067876</v>
      </c>
      <c r="V276" s="127">
        <v>13059.231528959994</v>
      </c>
      <c r="W276" s="128">
        <v>1417.9713594144762</v>
      </c>
      <c r="X276" s="129">
        <v>871.93009397370122</v>
      </c>
      <c r="Y276" s="127">
        <v>13582.199738880017</v>
      </c>
      <c r="Z276" s="128">
        <v>1474.755247647591</v>
      </c>
      <c r="AA276" s="129">
        <v>907.03763552574685</v>
      </c>
      <c r="AB276" s="127">
        <v>9122.8502275200008</v>
      </c>
      <c r="AC276" s="128">
        <v>990.55907770412216</v>
      </c>
      <c r="AD276" s="129">
        <v>568.24340269286927</v>
      </c>
      <c r="AE276" s="127">
        <v>12694.663522079991</v>
      </c>
      <c r="AF276" s="128">
        <v>1378.3865652274451</v>
      </c>
      <c r="AG276" s="129">
        <v>775.3718690068323</v>
      </c>
      <c r="AH276" s="127">
        <v>4877.6124124800072</v>
      </c>
      <c r="AI276" s="128">
        <v>529.6111557470781</v>
      </c>
      <c r="AJ276" s="129">
        <v>271.6295514582672</v>
      </c>
      <c r="AK276" s="127">
        <v>15475.373965440007</v>
      </c>
      <c r="AL276" s="128">
        <v>1680.3161051674745</v>
      </c>
      <c r="AM276" s="129">
        <v>971.86354311771379</v>
      </c>
      <c r="AN276" s="144">
        <v>17464.939152480019</v>
      </c>
      <c r="AO276" s="143">
        <v>1368.0668058222825</v>
      </c>
      <c r="AP276" s="129">
        <v>592.38229467899464</v>
      </c>
      <c r="AQ276" s="144">
        <v>12996.036120000001</v>
      </c>
      <c r="AR276" s="143">
        <f>846.5617929-2509.68</f>
        <v>-1663.1182070999998</v>
      </c>
      <c r="AS276" s="129">
        <f>265.1634381-2509.68</f>
        <v>-2244.5165618999999</v>
      </c>
      <c r="AT276" s="144">
        <v>26831.383824959979</v>
      </c>
      <c r="AU276" s="143">
        <v>1747.7963423578924</v>
      </c>
      <c r="AV276" s="129">
        <v>725.9376212302019</v>
      </c>
    </row>
    <row r="277" spans="1:48" x14ac:dyDescent="0.25">
      <c r="A277" s="7">
        <v>262</v>
      </c>
      <c r="B277" s="58" t="s">
        <v>484</v>
      </c>
      <c r="C277" s="125">
        <v>247</v>
      </c>
      <c r="D277" s="84">
        <v>0.25</v>
      </c>
      <c r="E277" s="84" t="s">
        <v>249</v>
      </c>
      <c r="F277" s="69">
        <v>40785</v>
      </c>
      <c r="G277" s="69">
        <v>40785</v>
      </c>
      <c r="H277" s="86" t="s">
        <v>301</v>
      </c>
      <c r="I277" s="65">
        <f t="shared" si="60"/>
        <v>180259.65427432003</v>
      </c>
      <c r="J277" s="17">
        <f t="shared" si="61"/>
        <v>19572.593260882266</v>
      </c>
      <c r="K277" s="18">
        <f t="shared" si="54"/>
        <v>0.10857999999876067</v>
      </c>
      <c r="L277" s="19">
        <f t="shared" si="62"/>
        <v>11700.865457287375</v>
      </c>
      <c r="M277" s="127">
        <v>13495.368777120009</v>
      </c>
      <c r="N277" s="128">
        <v>1465.3271418196912</v>
      </c>
      <c r="O277" s="129">
        <v>786.4311756895919</v>
      </c>
      <c r="P277" s="127">
        <v>22709.042526240024</v>
      </c>
      <c r="Q277" s="128">
        <v>2465.7478374991401</v>
      </c>
      <c r="R277" s="129">
        <v>1402.3670238874226</v>
      </c>
      <c r="S277" s="127">
        <v>28873.687435199994</v>
      </c>
      <c r="T277" s="128">
        <v>3135.1049817140147</v>
      </c>
      <c r="U277" s="129">
        <v>1993.3398628183168</v>
      </c>
      <c r="V277" s="127">
        <v>13558.155446880002</v>
      </c>
      <c r="W277" s="128">
        <v>1472.1445184222287</v>
      </c>
      <c r="X277" s="129">
        <v>913.06076377718853</v>
      </c>
      <c r="Y277" s="127">
        <v>12706.169444639996</v>
      </c>
      <c r="Z277" s="128">
        <v>1379.6358782990121</v>
      </c>
      <c r="AA277" s="129">
        <v>850.9545730710995</v>
      </c>
      <c r="AB277" s="127">
        <v>9477.6733022400022</v>
      </c>
      <c r="AC277" s="128">
        <v>1029.0857671572196</v>
      </c>
      <c r="AD277" s="129">
        <v>597.21437724419445</v>
      </c>
      <c r="AE277" s="127">
        <v>11430.132831360004</v>
      </c>
      <c r="AF277" s="128">
        <v>1241.0838228290684</v>
      </c>
      <c r="AG277" s="129">
        <v>688.12067528752243</v>
      </c>
      <c r="AH277" s="127">
        <v>4818.6781300799958</v>
      </c>
      <c r="AI277" s="128">
        <v>523.21207136408577</v>
      </c>
      <c r="AJ277" s="129">
        <v>270.55499156475844</v>
      </c>
      <c r="AK277" s="127">
        <v>13714.416547200011</v>
      </c>
      <c r="AL277" s="128">
        <v>1489.1113486949748</v>
      </c>
      <c r="AM277" s="129">
        <v>871.45896870864078</v>
      </c>
      <c r="AN277" s="144">
        <v>15957.804058559992</v>
      </c>
      <c r="AO277" s="143">
        <v>1732.6983646784458</v>
      </c>
      <c r="AP277" s="129">
        <v>1029.6023525543667</v>
      </c>
      <c r="AQ277" s="144">
        <v>11498.41273</v>
      </c>
      <c r="AR277" s="143">
        <v>1248.497654</v>
      </c>
      <c r="AS277" s="129">
        <v>734.21410679999997</v>
      </c>
      <c r="AT277" s="144">
        <v>22020.1130448</v>
      </c>
      <c r="AU277" s="143">
        <v>2390.9438744043846</v>
      </c>
      <c r="AV277" s="129">
        <v>1563.5465858842717</v>
      </c>
    </row>
    <row r="278" spans="1:48" x14ac:dyDescent="0.25">
      <c r="A278" s="15">
        <v>263</v>
      </c>
      <c r="B278" s="58" t="s">
        <v>164</v>
      </c>
      <c r="C278" s="125">
        <v>290</v>
      </c>
      <c r="D278" s="84">
        <v>1.8</v>
      </c>
      <c r="E278" s="84"/>
      <c r="F278" s="69">
        <v>37525</v>
      </c>
      <c r="G278" s="69">
        <v>37525</v>
      </c>
      <c r="H278" s="86" t="s">
        <v>637</v>
      </c>
      <c r="I278" s="65">
        <f t="shared" si="60"/>
        <v>3611700.0497627007</v>
      </c>
      <c r="J278" s="17">
        <f t="shared" si="61"/>
        <v>401621.04553289223</v>
      </c>
      <c r="K278" s="18">
        <f t="shared" si="54"/>
        <v>0.11119999999980062</v>
      </c>
      <c r="L278" s="19">
        <f t="shared" si="62"/>
        <v>243964.92045047376</v>
      </c>
      <c r="M278" s="127">
        <v>323643.99034200009</v>
      </c>
      <c r="N278" s="128">
        <v>35989.211726030371</v>
      </c>
      <c r="O278" s="129">
        <v>19397.434870223697</v>
      </c>
      <c r="P278" s="127">
        <v>395348.99955679948</v>
      </c>
      <c r="Q278" s="128">
        <v>43962.808750716169</v>
      </c>
      <c r="R278" s="129">
        <v>25426.757339054358</v>
      </c>
      <c r="S278" s="127">
        <v>488011.9897958996</v>
      </c>
      <c r="T278" s="128">
        <v>54266.933265304055</v>
      </c>
      <c r="U278" s="129">
        <v>34989.189940153847</v>
      </c>
      <c r="V278" s="127">
        <v>259521.00048190009</v>
      </c>
      <c r="W278" s="128">
        <v>28858.735253587285</v>
      </c>
      <c r="X278" s="129">
        <v>18025.614647015031</v>
      </c>
      <c r="Y278" s="127">
        <v>254047.00015430007</v>
      </c>
      <c r="Z278" s="128">
        <v>28250.026417158177</v>
      </c>
      <c r="AA278" s="129">
        <v>17334.768873758007</v>
      </c>
      <c r="AB278" s="127">
        <v>147248.01038640036</v>
      </c>
      <c r="AC278" s="128">
        <v>16373.978754967697</v>
      </c>
      <c r="AD278" s="129">
        <v>10331.363858447112</v>
      </c>
      <c r="AE278" s="127">
        <v>221180.0095495001</v>
      </c>
      <c r="AF278" s="128">
        <v>24595.217061904401</v>
      </c>
      <c r="AG278" s="129">
        <v>14149.75820533047</v>
      </c>
      <c r="AH278" s="127">
        <v>135475.01002450017</v>
      </c>
      <c r="AI278" s="128">
        <v>15064.821114724398</v>
      </c>
      <c r="AJ278" s="129">
        <v>8320.9905294194959</v>
      </c>
      <c r="AK278" s="127">
        <v>298835.99931670009</v>
      </c>
      <c r="AL278" s="128">
        <v>33230.563124017041</v>
      </c>
      <c r="AM278" s="129">
        <v>19751.930780708255</v>
      </c>
      <c r="AN278" s="144">
        <v>322859.01959280024</v>
      </c>
      <c r="AO278" s="143">
        <v>35901.922978719362</v>
      </c>
      <c r="AP278" s="129">
        <v>21493.350185472689</v>
      </c>
      <c r="AQ278" s="144">
        <v>251177.02059999999</v>
      </c>
      <c r="AR278" s="143">
        <v>27930.884689999999</v>
      </c>
      <c r="AS278" s="129">
        <v>16784.354350000001</v>
      </c>
      <c r="AT278" s="144">
        <v>514351.99996189994</v>
      </c>
      <c r="AU278" s="143">
        <v>57195.942395763348</v>
      </c>
      <c r="AV278" s="129">
        <v>37959.406870890751</v>
      </c>
    </row>
    <row r="279" spans="1:48" x14ac:dyDescent="0.25">
      <c r="A279" s="7">
        <v>264</v>
      </c>
      <c r="B279" s="58" t="s">
        <v>165</v>
      </c>
      <c r="C279" s="125">
        <v>291</v>
      </c>
      <c r="D279" s="84">
        <v>1.8</v>
      </c>
      <c r="E279" s="84"/>
      <c r="F279" s="69">
        <v>37567</v>
      </c>
      <c r="G279" s="69">
        <v>37567</v>
      </c>
      <c r="H279" s="86" t="s">
        <v>638</v>
      </c>
      <c r="I279" s="65">
        <f t="shared" si="60"/>
        <v>3733023.0189522998</v>
      </c>
      <c r="J279" s="17">
        <f t="shared" si="61"/>
        <v>415112.15971221571</v>
      </c>
      <c r="K279" s="18">
        <f t="shared" ref="K279:K310" si="63">J279/I279</f>
        <v>0.11120000000126438</v>
      </c>
      <c r="L279" s="19">
        <f t="shared" si="62"/>
        <v>252396.35634470038</v>
      </c>
      <c r="M279" s="127">
        <v>324410.99980470003</v>
      </c>
      <c r="N279" s="128">
        <v>36074.503178282641</v>
      </c>
      <c r="O279" s="129">
        <v>19388.307416366406</v>
      </c>
      <c r="P279" s="127">
        <v>388765.00886520004</v>
      </c>
      <c r="Q279" s="128">
        <v>43230.668985810182</v>
      </c>
      <c r="R279" s="129">
        <v>25025.570325951456</v>
      </c>
      <c r="S279" s="127">
        <v>494142.00109970005</v>
      </c>
      <c r="T279" s="128">
        <v>54948.590522286599</v>
      </c>
      <c r="U279" s="129">
        <v>35422.12742353505</v>
      </c>
      <c r="V279" s="127">
        <v>272122.00943920005</v>
      </c>
      <c r="W279" s="128">
        <v>30259.967449639047</v>
      </c>
      <c r="X279" s="129">
        <v>18943.106832796257</v>
      </c>
      <c r="Y279" s="127">
        <v>273382.00027000008</v>
      </c>
      <c r="Z279" s="128">
        <v>30400.078430023976</v>
      </c>
      <c r="AA279" s="129">
        <v>18726.078537015856</v>
      </c>
      <c r="AB279" s="127">
        <v>156145.9903421998</v>
      </c>
      <c r="AC279" s="128">
        <v>17363.434126052645</v>
      </c>
      <c r="AD279" s="129">
        <v>11060.053853900905</v>
      </c>
      <c r="AE279" s="127">
        <v>236172.9994858001</v>
      </c>
      <c r="AF279" s="128">
        <v>26262.437542820964</v>
      </c>
      <c r="AG279" s="129">
        <v>15115.631090752242</v>
      </c>
      <c r="AH279" s="127">
        <v>143179.9996096</v>
      </c>
      <c r="AI279" s="128">
        <v>15921.61595658751</v>
      </c>
      <c r="AJ279" s="129">
        <v>8889.1035972255795</v>
      </c>
      <c r="AK279" s="127">
        <v>331336.00027600001</v>
      </c>
      <c r="AL279" s="128">
        <v>36844.563230691165</v>
      </c>
      <c r="AM279" s="129">
        <v>21979.267238028922</v>
      </c>
      <c r="AN279" s="144">
        <v>336273.00048850005</v>
      </c>
      <c r="AO279" s="143">
        <v>37393.557654321186</v>
      </c>
      <c r="AP279" s="129">
        <v>22348.239859496196</v>
      </c>
      <c r="AQ279" s="144">
        <v>261845.00940000001</v>
      </c>
      <c r="AR279" s="143">
        <v>29117.16505</v>
      </c>
      <c r="AS279" s="129">
        <v>17489.72192</v>
      </c>
      <c r="AT279" s="144">
        <v>515247.99987140036</v>
      </c>
      <c r="AU279" s="143">
        <v>57295.577585699728</v>
      </c>
      <c r="AV279" s="129">
        <v>38009.1482496315</v>
      </c>
    </row>
    <row r="280" spans="1:48" x14ac:dyDescent="0.25">
      <c r="A280" s="7">
        <v>265</v>
      </c>
      <c r="B280" s="58" t="s">
        <v>166</v>
      </c>
      <c r="C280" s="125">
        <v>292</v>
      </c>
      <c r="D280" s="84">
        <v>1.8</v>
      </c>
      <c r="E280" s="84"/>
      <c r="F280" s="69">
        <v>37567</v>
      </c>
      <c r="G280" s="69">
        <v>37567</v>
      </c>
      <c r="H280" s="86" t="s">
        <v>639</v>
      </c>
      <c r="I280" s="65">
        <f t="shared" si="60"/>
        <v>3807674.0171287991</v>
      </c>
      <c r="J280" s="17">
        <f t="shared" si="61"/>
        <v>423413.35070488253</v>
      </c>
      <c r="K280" s="18">
        <f t="shared" si="63"/>
        <v>0.11120000000004204</v>
      </c>
      <c r="L280" s="19">
        <f t="shared" si="62"/>
        <v>257446.47925578887</v>
      </c>
      <c r="M280" s="127">
        <v>336279.99913159991</v>
      </c>
      <c r="N280" s="128">
        <v>37394.335903433923</v>
      </c>
      <c r="O280" s="129">
        <v>20097.653917644722</v>
      </c>
      <c r="P280" s="127">
        <v>403921.99914809997</v>
      </c>
      <c r="Q280" s="128">
        <v>44916.126305268735</v>
      </c>
      <c r="R280" s="129">
        <v>26001.25568241295</v>
      </c>
      <c r="S280" s="127">
        <v>508587.99902589992</v>
      </c>
      <c r="T280" s="128">
        <v>56554.985491680112</v>
      </c>
      <c r="U280" s="129">
        <v>36457.675865405101</v>
      </c>
      <c r="V280" s="127">
        <v>273567.01011869998</v>
      </c>
      <c r="W280" s="128">
        <v>30420.651525199413</v>
      </c>
      <c r="X280" s="129">
        <v>19043.697014015943</v>
      </c>
      <c r="Y280" s="127">
        <v>278129.00045710016</v>
      </c>
      <c r="Z280" s="128">
        <v>30927.944850829528</v>
      </c>
      <c r="AA280" s="129">
        <v>19051.237831456925</v>
      </c>
      <c r="AB280" s="127">
        <v>161404.00010369989</v>
      </c>
      <c r="AC280" s="128">
        <v>17948.124811531456</v>
      </c>
      <c r="AD280" s="129">
        <v>11432.486543358196</v>
      </c>
      <c r="AE280" s="127">
        <v>234159.9994204001</v>
      </c>
      <c r="AF280" s="128">
        <v>26038.591935548466</v>
      </c>
      <c r="AG280" s="129">
        <v>14986.794320933141</v>
      </c>
      <c r="AH280" s="127">
        <v>145137.00040100011</v>
      </c>
      <c r="AI280" s="128">
        <v>16139.2344445912</v>
      </c>
      <c r="AJ280" s="129">
        <v>9010.6008930811204</v>
      </c>
      <c r="AK280" s="127">
        <v>343047.00026439945</v>
      </c>
      <c r="AL280" s="128">
        <v>38146.826429401226</v>
      </c>
      <c r="AM280" s="129">
        <v>22756.119732620642</v>
      </c>
      <c r="AN280" s="144">
        <v>323063.99976759992</v>
      </c>
      <c r="AO280" s="143">
        <v>35924.716774157139</v>
      </c>
      <c r="AP280" s="129">
        <v>21470.387887975165</v>
      </c>
      <c r="AQ280" s="144">
        <v>273008.01069999998</v>
      </c>
      <c r="AR280" s="143">
        <v>30358.49079</v>
      </c>
      <c r="AS280" s="129">
        <v>18235.345399999998</v>
      </c>
      <c r="AT280" s="144">
        <v>527367.99859029986</v>
      </c>
      <c r="AU280" s="143">
        <v>58643.321443241344</v>
      </c>
      <c r="AV280" s="129">
        <v>38903.224166885026</v>
      </c>
    </row>
    <row r="281" spans="1:48" x14ac:dyDescent="0.25">
      <c r="A281" s="15">
        <v>266</v>
      </c>
      <c r="B281" s="58" t="s">
        <v>167</v>
      </c>
      <c r="C281" s="125">
        <v>293</v>
      </c>
      <c r="D281" s="84">
        <v>1.8</v>
      </c>
      <c r="E281" s="84"/>
      <c r="F281" s="69">
        <v>37525</v>
      </c>
      <c r="G281" s="69">
        <v>37525</v>
      </c>
      <c r="H281" s="86" t="s">
        <v>640</v>
      </c>
      <c r="I281" s="65">
        <f t="shared" si="60"/>
        <v>3519431.0587510988</v>
      </c>
      <c r="J281" s="17">
        <f t="shared" si="61"/>
        <v>391360.7337316022</v>
      </c>
      <c r="K281" s="18">
        <f t="shared" si="63"/>
        <v>0.11119999999956812</v>
      </c>
      <c r="L281" s="19">
        <f t="shared" si="62"/>
        <v>237506.31631281076</v>
      </c>
      <c r="M281" s="127">
        <v>321692.00005839992</v>
      </c>
      <c r="N281" s="128">
        <v>35772.150406494031</v>
      </c>
      <c r="O281" s="129">
        <v>19280.443344072875</v>
      </c>
      <c r="P281" s="127">
        <v>384546.99994089972</v>
      </c>
      <c r="Q281" s="128">
        <v>42761.626393428072</v>
      </c>
      <c r="R281" s="129">
        <v>24732.029836762955</v>
      </c>
      <c r="S281" s="127">
        <v>436593.99106639973</v>
      </c>
      <c r="T281" s="128">
        <v>48549.251806583663</v>
      </c>
      <c r="U281" s="129">
        <v>31302.653212550282</v>
      </c>
      <c r="V281" s="127">
        <v>261495.00027689998</v>
      </c>
      <c r="W281" s="128">
        <v>29078.244030791266</v>
      </c>
      <c r="X281" s="129">
        <v>18162.723241508207</v>
      </c>
      <c r="Y281" s="127">
        <v>245821.99988519994</v>
      </c>
      <c r="Z281" s="128">
        <v>27335.406387234209</v>
      </c>
      <c r="AA281" s="129">
        <v>16773.540130368983</v>
      </c>
      <c r="AB281" s="127">
        <v>148969.01002500011</v>
      </c>
      <c r="AC281" s="128">
        <v>16565.353914780004</v>
      </c>
      <c r="AD281" s="129">
        <v>10452.114376005436</v>
      </c>
      <c r="AE281" s="127">
        <v>217847.01969839982</v>
      </c>
      <c r="AF281" s="128">
        <v>24224.588590462063</v>
      </c>
      <c r="AG281" s="129">
        <v>13936.533689286574</v>
      </c>
      <c r="AH281" s="127">
        <v>132768.99995240002</v>
      </c>
      <c r="AI281" s="128">
        <v>14763.912794706863</v>
      </c>
      <c r="AJ281" s="129">
        <v>8154.7850854979679</v>
      </c>
      <c r="AK281" s="127">
        <v>299647.99967779976</v>
      </c>
      <c r="AL281" s="128">
        <v>33320.857564171383</v>
      </c>
      <c r="AM281" s="129">
        <v>19805.600937460677</v>
      </c>
      <c r="AN281" s="144">
        <v>306748.00932730007</v>
      </c>
      <c r="AO281" s="143">
        <v>34110.378637195739</v>
      </c>
      <c r="AP281" s="129">
        <v>20420.809031395351</v>
      </c>
      <c r="AQ281" s="144">
        <v>264674.02960000001</v>
      </c>
      <c r="AR281" s="143">
        <v>29431.752090000002</v>
      </c>
      <c r="AS281" s="129">
        <v>17686.262419999999</v>
      </c>
      <c r="AT281" s="144">
        <v>498625.99924240011</v>
      </c>
      <c r="AU281" s="143">
        <v>55447.211115754842</v>
      </c>
      <c r="AV281" s="129">
        <v>36798.821007901388</v>
      </c>
    </row>
    <row r="282" spans="1:48" x14ac:dyDescent="0.25">
      <c r="A282" s="7">
        <v>267</v>
      </c>
      <c r="B282" s="58" t="s">
        <v>168</v>
      </c>
      <c r="C282" s="125">
        <v>294</v>
      </c>
      <c r="D282" s="84">
        <v>1.8</v>
      </c>
      <c r="E282" s="84"/>
      <c r="F282" s="69">
        <v>37525</v>
      </c>
      <c r="G282" s="69">
        <v>37525</v>
      </c>
      <c r="H282" s="86" t="s">
        <v>641</v>
      </c>
      <c r="I282" s="65">
        <f t="shared" si="60"/>
        <v>3631808.0193993999</v>
      </c>
      <c r="J282" s="17">
        <f t="shared" si="61"/>
        <v>403857.05176681321</v>
      </c>
      <c r="K282" s="18">
        <f t="shared" si="63"/>
        <v>0.1112000000026433</v>
      </c>
      <c r="L282" s="19">
        <f t="shared" si="62"/>
        <v>245304.54043560734</v>
      </c>
      <c r="M282" s="127">
        <v>321630.99073079973</v>
      </c>
      <c r="N282" s="128">
        <v>35765.366169264948</v>
      </c>
      <c r="O282" s="129">
        <v>19276.786781636249</v>
      </c>
      <c r="P282" s="127">
        <v>373289.9992317998</v>
      </c>
      <c r="Q282" s="128">
        <v>41509.847914576167</v>
      </c>
      <c r="R282" s="129">
        <v>24008.039069841914</v>
      </c>
      <c r="S282" s="127">
        <v>473933.00086909969</v>
      </c>
      <c r="T282" s="128">
        <v>52701.349696643971</v>
      </c>
      <c r="U282" s="129">
        <v>33979.763065351886</v>
      </c>
      <c r="V282" s="127">
        <v>275494.99959120021</v>
      </c>
      <c r="W282" s="128">
        <v>30635.043954541427</v>
      </c>
      <c r="X282" s="129">
        <v>19135.124674266332</v>
      </c>
      <c r="Y282" s="127">
        <v>261505.0001202999</v>
      </c>
      <c r="Z282" s="128">
        <v>29079.356013377354</v>
      </c>
      <c r="AA282" s="129">
        <v>17843.661738403927</v>
      </c>
      <c r="AB282" s="127">
        <v>150943.00036140005</v>
      </c>
      <c r="AC282" s="128">
        <v>16784.861640187664</v>
      </c>
      <c r="AD282" s="129">
        <v>10590.615482856108</v>
      </c>
      <c r="AE282" s="127">
        <v>227504.00055239993</v>
      </c>
      <c r="AF282" s="128">
        <v>25298.444861426859</v>
      </c>
      <c r="AG282" s="129">
        <v>14554.32887047445</v>
      </c>
      <c r="AH282" s="127">
        <v>139737.99965350001</v>
      </c>
      <c r="AI282" s="128">
        <v>15538.86556146918</v>
      </c>
      <c r="AJ282" s="129">
        <v>8582.8269841697438</v>
      </c>
      <c r="AK282" s="127">
        <v>311049.98926469998</v>
      </c>
      <c r="AL282" s="128">
        <v>34588.758806234648</v>
      </c>
      <c r="AM282" s="129">
        <v>20559.229381131281</v>
      </c>
      <c r="AN282" s="144">
        <v>315706.01076860016</v>
      </c>
      <c r="AO282" s="143">
        <v>35106.5083974683</v>
      </c>
      <c r="AP282" s="129">
        <v>21017.160535395051</v>
      </c>
      <c r="AQ282" s="144">
        <v>269734.0295</v>
      </c>
      <c r="AR282" s="143">
        <v>29994.42409</v>
      </c>
      <c r="AS282" s="129">
        <v>18024.385839999999</v>
      </c>
      <c r="AT282" s="144">
        <v>511278.99875560025</v>
      </c>
      <c r="AU282" s="143">
        <v>56854.224661622706</v>
      </c>
      <c r="AV282" s="129">
        <v>37732.618012080384</v>
      </c>
    </row>
    <row r="283" spans="1:48" x14ac:dyDescent="0.25">
      <c r="A283" s="7">
        <v>268</v>
      </c>
      <c r="B283" s="58" t="s">
        <v>169</v>
      </c>
      <c r="C283" s="125">
        <v>295</v>
      </c>
      <c r="D283" s="84">
        <v>1.8</v>
      </c>
      <c r="E283" s="84"/>
      <c r="F283" s="69">
        <v>37525</v>
      </c>
      <c r="G283" s="69">
        <v>37525</v>
      </c>
      <c r="H283" s="86" t="s">
        <v>642</v>
      </c>
      <c r="I283" s="65">
        <f t="shared" si="60"/>
        <v>3510345.0121305003</v>
      </c>
      <c r="J283" s="17">
        <f t="shared" si="61"/>
        <v>390350.36534619151</v>
      </c>
      <c r="K283" s="18">
        <f t="shared" si="63"/>
        <v>0.11119999999922511</v>
      </c>
      <c r="L283" s="19">
        <f t="shared" si="62"/>
        <v>236963.98487038747</v>
      </c>
      <c r="M283" s="127">
        <v>310858.00001870014</v>
      </c>
      <c r="N283" s="128">
        <v>34567.409602079424</v>
      </c>
      <c r="O283" s="129">
        <v>18631.113165160081</v>
      </c>
      <c r="P283" s="127">
        <v>363912.0009411003</v>
      </c>
      <c r="Q283" s="128">
        <v>40467.014504650295</v>
      </c>
      <c r="R283" s="129">
        <v>23404.895803629952</v>
      </c>
      <c r="S283" s="127">
        <v>444413.96923639992</v>
      </c>
      <c r="T283" s="128">
        <v>49418.833379087664</v>
      </c>
      <c r="U283" s="129">
        <v>31863.325301025121</v>
      </c>
      <c r="V283" s="127">
        <v>238125.99970520014</v>
      </c>
      <c r="W283" s="128">
        <v>26479.611167218234</v>
      </c>
      <c r="X283" s="129">
        <v>16539.576759314823</v>
      </c>
      <c r="Y283" s="127">
        <v>257422.00025060016</v>
      </c>
      <c r="Z283" s="128">
        <v>28625.326427866716</v>
      </c>
      <c r="AA283" s="129">
        <v>17565.060302440172</v>
      </c>
      <c r="AB283" s="127">
        <v>138626.98015599995</v>
      </c>
      <c r="AC283" s="128">
        <v>15415.320193347196</v>
      </c>
      <c r="AD283" s="129">
        <v>9726.4864145195279</v>
      </c>
      <c r="AE283" s="127">
        <v>222751.99994550011</v>
      </c>
      <c r="AF283" s="128">
        <v>24770.022393939591</v>
      </c>
      <c r="AG283" s="129">
        <v>14250.324635585992</v>
      </c>
      <c r="AH283" s="127">
        <v>134402.00032469997</v>
      </c>
      <c r="AI283" s="128">
        <v>14945.502436106624</v>
      </c>
      <c r="AJ283" s="129">
        <v>8255.0853595403441</v>
      </c>
      <c r="AK283" s="127">
        <v>315355.99994759989</v>
      </c>
      <c r="AL283" s="128">
        <v>35067.587194173153</v>
      </c>
      <c r="AM283" s="129">
        <v>20843.840422490102</v>
      </c>
      <c r="AN283" s="144">
        <v>324851.02980569942</v>
      </c>
      <c r="AO283" s="143">
        <v>36123.434514393848</v>
      </c>
      <c r="AP283" s="129">
        <v>21625.962163069918</v>
      </c>
      <c r="AQ283" s="144">
        <v>258304.0306</v>
      </c>
      <c r="AR283" s="143">
        <v>28723.408200000002</v>
      </c>
      <c r="AS283" s="129">
        <v>17260.601190000001</v>
      </c>
      <c r="AT283" s="144">
        <v>501321.00119899999</v>
      </c>
      <c r="AU283" s="143">
        <v>55746.895333328823</v>
      </c>
      <c r="AV283" s="129">
        <v>36997.71335361142</v>
      </c>
    </row>
    <row r="284" spans="1:48" x14ac:dyDescent="0.25">
      <c r="A284" s="15">
        <v>269</v>
      </c>
      <c r="B284" s="58" t="s">
        <v>170</v>
      </c>
      <c r="C284" s="125">
        <v>296</v>
      </c>
      <c r="D284" s="84">
        <v>1.8</v>
      </c>
      <c r="E284" s="84"/>
      <c r="F284" s="69">
        <v>37525</v>
      </c>
      <c r="G284" s="69">
        <v>37525</v>
      </c>
      <c r="H284" s="86" t="s">
        <v>643</v>
      </c>
      <c r="I284" s="65">
        <f t="shared" si="60"/>
        <v>3618400.0278003989</v>
      </c>
      <c r="J284" s="17">
        <f t="shared" si="61"/>
        <v>402366.08308876446</v>
      </c>
      <c r="K284" s="18">
        <f t="shared" si="63"/>
        <v>0.11119999999927042</v>
      </c>
      <c r="L284" s="19">
        <f t="shared" si="62"/>
        <v>244286.38785306065</v>
      </c>
      <c r="M284" s="127">
        <v>326248.99077230023</v>
      </c>
      <c r="N284" s="128">
        <v>36278.887773879738</v>
      </c>
      <c r="O284" s="129">
        <v>19553.564221340726</v>
      </c>
      <c r="P284" s="127">
        <v>398156.98928990023</v>
      </c>
      <c r="Q284" s="128">
        <v>44275.057209036946</v>
      </c>
      <c r="R284" s="129">
        <v>25607.352392151581</v>
      </c>
      <c r="S284" s="127">
        <v>478121.98908559955</v>
      </c>
      <c r="T284" s="128">
        <v>53167.165186318744</v>
      </c>
      <c r="U284" s="129">
        <v>34280.102621405924</v>
      </c>
      <c r="V284" s="127">
        <v>252955.00012820002</v>
      </c>
      <c r="W284" s="128">
        <v>28128.59601425584</v>
      </c>
      <c r="X284" s="129">
        <v>17569.558328149367</v>
      </c>
      <c r="Y284" s="127">
        <v>259833.99981929988</v>
      </c>
      <c r="Z284" s="128">
        <v>28893.540779906125</v>
      </c>
      <c r="AA284" s="129">
        <v>17729.641875992402</v>
      </c>
      <c r="AB284" s="127">
        <v>144071.99973149996</v>
      </c>
      <c r="AC284" s="128">
        <v>16020.806370142809</v>
      </c>
      <c r="AD284" s="129">
        <v>10108.525386058092</v>
      </c>
      <c r="AE284" s="127">
        <v>226866.00950669989</v>
      </c>
      <c r="AF284" s="128">
        <v>25227.50025714506</v>
      </c>
      <c r="AG284" s="129">
        <v>14513.514065163346</v>
      </c>
      <c r="AH284" s="127">
        <v>136078.99986600009</v>
      </c>
      <c r="AI284" s="128">
        <v>15131.984785099192</v>
      </c>
      <c r="AJ284" s="129">
        <v>8358.0881000438549</v>
      </c>
      <c r="AK284" s="127">
        <v>302652.00037929998</v>
      </c>
      <c r="AL284" s="128">
        <v>33654.902442178165</v>
      </c>
      <c r="AM284" s="129">
        <v>20004.154036994027</v>
      </c>
      <c r="AN284" s="144">
        <v>323539.01937190036</v>
      </c>
      <c r="AO284" s="143">
        <v>35977.538954155236</v>
      </c>
      <c r="AP284" s="129">
        <v>21538.619087698546</v>
      </c>
      <c r="AQ284" s="144">
        <v>257086.02970000001</v>
      </c>
      <c r="AR284" s="143">
        <v>28587.966499999999</v>
      </c>
      <c r="AS284" s="129">
        <v>17179.210950000001</v>
      </c>
      <c r="AT284" s="144">
        <v>512789.00014969922</v>
      </c>
      <c r="AU284" s="143">
        <v>57022.136816646613</v>
      </c>
      <c r="AV284" s="129">
        <v>37844.056788062742</v>
      </c>
    </row>
    <row r="285" spans="1:48" x14ac:dyDescent="0.25">
      <c r="A285" s="7">
        <v>270</v>
      </c>
      <c r="B285" s="58" t="s">
        <v>171</v>
      </c>
      <c r="C285" s="125">
        <v>297</v>
      </c>
      <c r="D285" s="84">
        <v>1.8</v>
      </c>
      <c r="E285" s="84"/>
      <c r="F285" s="69">
        <v>37525</v>
      </c>
      <c r="G285" s="69">
        <v>37525</v>
      </c>
      <c r="H285" s="86" t="s">
        <v>644</v>
      </c>
      <c r="I285" s="65">
        <f t="shared" si="60"/>
        <v>3757274.0349116996</v>
      </c>
      <c r="J285" s="17">
        <f t="shared" si="61"/>
        <v>417808.87267906097</v>
      </c>
      <c r="K285" s="18">
        <f t="shared" si="63"/>
        <v>0.1111999999991696</v>
      </c>
      <c r="L285" s="19">
        <f t="shared" si="62"/>
        <v>253784.66784958469</v>
      </c>
      <c r="M285" s="127">
        <v>346732.62907239998</v>
      </c>
      <c r="N285" s="128">
        <v>38556.668352850917</v>
      </c>
      <c r="O285" s="129">
        <v>20740.626944495372</v>
      </c>
      <c r="P285" s="127">
        <v>402701.00995289965</v>
      </c>
      <c r="Q285" s="128">
        <v>44780.352306762456</v>
      </c>
      <c r="R285" s="129">
        <v>25915.359227289784</v>
      </c>
      <c r="S285" s="127">
        <v>489490.85871560033</v>
      </c>
      <c r="T285" s="128">
        <v>54431.383489174666</v>
      </c>
      <c r="U285" s="129">
        <v>35090.763822508517</v>
      </c>
      <c r="V285" s="127">
        <v>280952.1992162001</v>
      </c>
      <c r="W285" s="128">
        <v>31241.884552841417</v>
      </c>
      <c r="X285" s="129">
        <v>19543.204428550587</v>
      </c>
      <c r="Y285" s="127">
        <v>215933.59901810007</v>
      </c>
      <c r="Z285" s="128">
        <v>24011.816210812725</v>
      </c>
      <c r="AA285" s="129">
        <v>14781.081625973857</v>
      </c>
      <c r="AB285" s="127">
        <v>160739.2104385001</v>
      </c>
      <c r="AC285" s="128">
        <v>17874.200200761174</v>
      </c>
      <c r="AD285" s="129">
        <v>11352.567163349899</v>
      </c>
      <c r="AE285" s="127">
        <v>228730.75938909972</v>
      </c>
      <c r="AF285" s="128">
        <v>25434.860444067941</v>
      </c>
      <c r="AG285" s="129">
        <v>14637.170052763639</v>
      </c>
      <c r="AH285" s="127">
        <v>146740.19036730009</v>
      </c>
      <c r="AI285" s="128">
        <v>16317.509168843773</v>
      </c>
      <c r="AJ285" s="129">
        <v>9079.8875150740023</v>
      </c>
      <c r="AK285" s="127">
        <v>336048.40919149976</v>
      </c>
      <c r="AL285" s="128">
        <v>37368.583102094773</v>
      </c>
      <c r="AM285" s="129">
        <v>22266.747614727614</v>
      </c>
      <c r="AN285" s="144">
        <v>326519.90898889984</v>
      </c>
      <c r="AO285" s="143">
        <v>36309.013879565689</v>
      </c>
      <c r="AP285" s="129">
        <v>21711.923140079965</v>
      </c>
      <c r="AQ285" s="144">
        <v>291203.26010000001</v>
      </c>
      <c r="AR285" s="143">
        <v>32381.802520000001</v>
      </c>
      <c r="AS285" s="129">
        <v>19453.24237</v>
      </c>
      <c r="AT285" s="144">
        <v>531482.00046119955</v>
      </c>
      <c r="AU285" s="143">
        <v>59100.798451285416</v>
      </c>
      <c r="AV285" s="129">
        <v>39212.093944771448</v>
      </c>
    </row>
    <row r="286" spans="1:48" x14ac:dyDescent="0.25">
      <c r="A286" s="7">
        <v>271</v>
      </c>
      <c r="B286" s="58" t="s">
        <v>172</v>
      </c>
      <c r="C286" s="125">
        <v>298</v>
      </c>
      <c r="D286" s="84">
        <v>1.8</v>
      </c>
      <c r="E286" s="84"/>
      <c r="F286" s="69">
        <v>37567</v>
      </c>
      <c r="G286" s="69">
        <v>37567</v>
      </c>
      <c r="H286" s="86" t="s">
        <v>645</v>
      </c>
      <c r="I286" s="65">
        <f t="shared" si="60"/>
        <v>3936310.9903405006</v>
      </c>
      <c r="J286" s="17">
        <f t="shared" si="61"/>
        <v>437717.78212714358</v>
      </c>
      <c r="K286" s="18">
        <f t="shared" si="63"/>
        <v>0.11120000000032515</v>
      </c>
      <c r="L286" s="19">
        <f t="shared" si="62"/>
        <v>265864.53148243402</v>
      </c>
      <c r="M286" s="127">
        <v>366079.98929300031</v>
      </c>
      <c r="N286" s="128">
        <v>40708.094809381604</v>
      </c>
      <c r="O286" s="129">
        <v>21878.639675167135</v>
      </c>
      <c r="P286" s="127">
        <v>417716.99990240036</v>
      </c>
      <c r="Q286" s="128">
        <v>46450.13038914682</v>
      </c>
      <c r="R286" s="129">
        <v>26889.267086837324</v>
      </c>
      <c r="S286" s="127">
        <v>519954.00050770032</v>
      </c>
      <c r="T286" s="128">
        <v>57818.884856456258</v>
      </c>
      <c r="U286" s="129">
        <v>37272.437516677113</v>
      </c>
      <c r="V286" s="127">
        <v>280453.0104886003</v>
      </c>
      <c r="W286" s="128">
        <v>31186.374766332297</v>
      </c>
      <c r="X286" s="129">
        <v>19523.049055127311</v>
      </c>
      <c r="Y286" s="127">
        <v>270280.99939230003</v>
      </c>
      <c r="Z286" s="128">
        <v>30055.24713242377</v>
      </c>
      <c r="AA286" s="129">
        <v>18513.666652099535</v>
      </c>
      <c r="AB286" s="127">
        <v>158365.99008400016</v>
      </c>
      <c r="AC286" s="128">
        <v>17610.298097340794</v>
      </c>
      <c r="AD286" s="129">
        <v>11217.299753422436</v>
      </c>
      <c r="AE286" s="127">
        <v>248554.00038729983</v>
      </c>
      <c r="AF286" s="128">
        <v>27639.204843067757</v>
      </c>
      <c r="AG286" s="129">
        <v>15908.044459654391</v>
      </c>
      <c r="AH286" s="127">
        <v>146304.99001810019</v>
      </c>
      <c r="AI286" s="128">
        <v>16269.114890012717</v>
      </c>
      <c r="AJ286" s="129">
        <v>9083.1136793399764</v>
      </c>
      <c r="AK286" s="127">
        <v>348249.00001710013</v>
      </c>
      <c r="AL286" s="128">
        <v>38725.288801901537</v>
      </c>
      <c r="AM286" s="129">
        <v>23101.195856670493</v>
      </c>
      <c r="AN286" s="144">
        <v>359294.99964889995</v>
      </c>
      <c r="AO286" s="143">
        <v>39953.603960957633</v>
      </c>
      <c r="AP286" s="129">
        <v>23878.250174166707</v>
      </c>
      <c r="AQ286" s="144">
        <v>282272.01059999998</v>
      </c>
      <c r="AR286" s="143">
        <v>31388.647580000001</v>
      </c>
      <c r="AS286" s="129">
        <v>18854.126649999998</v>
      </c>
      <c r="AT286" s="144">
        <v>538785.00000109931</v>
      </c>
      <c r="AU286" s="143">
        <v>59912.892000122352</v>
      </c>
      <c r="AV286" s="129">
        <v>39745.440923271584</v>
      </c>
    </row>
    <row r="287" spans="1:48" x14ac:dyDescent="0.25">
      <c r="A287" s="15">
        <v>272</v>
      </c>
      <c r="B287" s="58" t="s">
        <v>173</v>
      </c>
      <c r="C287" s="125">
        <v>299</v>
      </c>
      <c r="D287" s="84">
        <v>1.8</v>
      </c>
      <c r="E287" s="84"/>
      <c r="F287" s="69">
        <v>37567</v>
      </c>
      <c r="G287" s="69">
        <v>37567</v>
      </c>
      <c r="H287" s="86" t="s">
        <v>646</v>
      </c>
      <c r="I287" s="65">
        <f t="shared" si="60"/>
        <v>3944118.0008332999</v>
      </c>
      <c r="J287" s="17">
        <f t="shared" si="61"/>
        <v>438585.92169266299</v>
      </c>
      <c r="K287" s="18">
        <f t="shared" si="63"/>
        <v>0.11120000000000001</v>
      </c>
      <c r="L287" s="19">
        <f t="shared" si="62"/>
        <v>266658.27555082843</v>
      </c>
      <c r="M287" s="127">
        <v>344717.01938960014</v>
      </c>
      <c r="N287" s="128">
        <v>38332.532556123522</v>
      </c>
      <c r="O287" s="129">
        <v>20601.889416785612</v>
      </c>
      <c r="P287" s="127">
        <v>431220.00064860028</v>
      </c>
      <c r="Q287" s="128">
        <v>47951.664072124266</v>
      </c>
      <c r="R287" s="129">
        <v>27758.481874880985</v>
      </c>
      <c r="S287" s="127">
        <v>531414.99956219993</v>
      </c>
      <c r="T287" s="128">
        <v>59093.347951316668</v>
      </c>
      <c r="U287" s="129">
        <v>38094.008984003427</v>
      </c>
      <c r="V287" s="127">
        <v>254982.01038250007</v>
      </c>
      <c r="W287" s="128">
        <v>28353.999554533999</v>
      </c>
      <c r="X287" s="129">
        <v>17749.947801252722</v>
      </c>
      <c r="Y287" s="127">
        <v>264410.99940370012</v>
      </c>
      <c r="Z287" s="128">
        <v>29402.503133691436</v>
      </c>
      <c r="AA287" s="129">
        <v>18111.584288633152</v>
      </c>
      <c r="AB287" s="127">
        <v>172304.00027039985</v>
      </c>
      <c r="AC287" s="128">
        <v>19160.204830068466</v>
      </c>
      <c r="AD287" s="129">
        <v>12204.549845094667</v>
      </c>
      <c r="AE287" s="127">
        <v>241342.99003389999</v>
      </c>
      <c r="AF287" s="128">
        <v>26837.340491769701</v>
      </c>
      <c r="AG287" s="129">
        <v>15446.522725453931</v>
      </c>
      <c r="AH287" s="127">
        <v>152703.99014570002</v>
      </c>
      <c r="AI287" s="128">
        <v>16980.683704201834</v>
      </c>
      <c r="AJ287" s="129">
        <v>9480.3854715484267</v>
      </c>
      <c r="AK287" s="127">
        <v>352116.00063919986</v>
      </c>
      <c r="AL287" s="128">
        <v>39155.299271079028</v>
      </c>
      <c r="AM287" s="129">
        <v>23357.714436035825</v>
      </c>
      <c r="AN287" s="144">
        <v>347333.99922219967</v>
      </c>
      <c r="AO287" s="143">
        <v>38623.540713508686</v>
      </c>
      <c r="AP287" s="129">
        <v>23083.338581152151</v>
      </c>
      <c r="AQ287" s="144">
        <v>293852</v>
      </c>
      <c r="AR287" s="143">
        <v>32676.342400000001</v>
      </c>
      <c r="AS287" s="129">
        <v>19627.602510000001</v>
      </c>
      <c r="AT287" s="144">
        <v>557719.99113530014</v>
      </c>
      <c r="AU287" s="143">
        <v>62018.463014245361</v>
      </c>
      <c r="AV287" s="129">
        <v>41142.24961598753</v>
      </c>
    </row>
    <row r="288" spans="1:48" x14ac:dyDescent="0.25">
      <c r="A288" s="7">
        <v>273</v>
      </c>
      <c r="B288" s="58" t="s">
        <v>174</v>
      </c>
      <c r="C288" s="125">
        <v>300</v>
      </c>
      <c r="D288" s="84">
        <v>1.8</v>
      </c>
      <c r="E288" s="84"/>
      <c r="F288" s="69">
        <v>37567</v>
      </c>
      <c r="G288" s="69">
        <v>37567</v>
      </c>
      <c r="H288" s="86" t="s">
        <v>647</v>
      </c>
      <c r="I288" s="65">
        <f t="shared" si="60"/>
        <v>3758340.7583857011</v>
      </c>
      <c r="J288" s="17">
        <f t="shared" si="61"/>
        <v>417927.49233744992</v>
      </c>
      <c r="K288" s="18">
        <f t="shared" si="63"/>
        <v>0.11120000000131972</v>
      </c>
      <c r="L288" s="19">
        <f t="shared" si="62"/>
        <v>253897.93558991648</v>
      </c>
      <c r="M288" s="127">
        <v>354939.1892433</v>
      </c>
      <c r="N288" s="128">
        <v>39469.237843854957</v>
      </c>
      <c r="O288" s="129">
        <v>21212.813743471186</v>
      </c>
      <c r="P288" s="127">
        <v>399632.99057060049</v>
      </c>
      <c r="Q288" s="128">
        <v>44439.188551450708</v>
      </c>
      <c r="R288" s="129">
        <v>25725.163741658729</v>
      </c>
      <c r="S288" s="127">
        <v>486163.40103949996</v>
      </c>
      <c r="T288" s="128">
        <v>54061.370195592368</v>
      </c>
      <c r="U288" s="129">
        <v>34850.188613703263</v>
      </c>
      <c r="V288" s="127">
        <v>274750.36017230008</v>
      </c>
      <c r="W288" s="128">
        <v>30552.240051159766</v>
      </c>
      <c r="X288" s="129">
        <v>19126.073028113853</v>
      </c>
      <c r="Y288" s="127">
        <v>250344.19971860028</v>
      </c>
      <c r="Z288" s="128">
        <v>27838.275008708348</v>
      </c>
      <c r="AA288" s="129">
        <v>17148.038790374529</v>
      </c>
      <c r="AB288" s="127">
        <v>158265.0098100999</v>
      </c>
      <c r="AC288" s="128">
        <v>17599.069090883124</v>
      </c>
      <c r="AD288" s="129">
        <v>11210.147169689633</v>
      </c>
      <c r="AE288" s="127">
        <v>225650.60950380011</v>
      </c>
      <c r="AF288" s="128">
        <v>25092.347776822549</v>
      </c>
      <c r="AG288" s="129">
        <v>14442.17322086174</v>
      </c>
      <c r="AH288" s="127">
        <v>141334.0196347</v>
      </c>
      <c r="AI288" s="128">
        <v>15716.342983378643</v>
      </c>
      <c r="AJ288" s="129">
        <v>8774.498852969502</v>
      </c>
      <c r="AK288" s="127">
        <v>325083.79940589971</v>
      </c>
      <c r="AL288" s="128">
        <v>36149.31849393608</v>
      </c>
      <c r="AM288" s="129">
        <v>21564.525725960106</v>
      </c>
      <c r="AN288" s="144">
        <v>331716.79945679969</v>
      </c>
      <c r="AO288" s="143">
        <v>36886.908099596127</v>
      </c>
      <c r="AP288" s="129">
        <v>22045.441022351941</v>
      </c>
      <c r="AQ288" s="144">
        <v>284995.76919999998</v>
      </c>
      <c r="AR288" s="143">
        <v>31691.52954</v>
      </c>
      <c r="AS288" s="129">
        <v>19036.057870000001</v>
      </c>
      <c r="AT288" s="144">
        <v>525464.61063010036</v>
      </c>
      <c r="AU288" s="143">
        <v>58431.66470206713</v>
      </c>
      <c r="AV288" s="129">
        <v>38762.813810762011</v>
      </c>
    </row>
    <row r="289" spans="1:48" x14ac:dyDescent="0.25">
      <c r="A289" s="7">
        <v>274</v>
      </c>
      <c r="B289" s="136" t="s">
        <v>537</v>
      </c>
      <c r="C289" s="137">
        <v>419</v>
      </c>
      <c r="D289" s="84">
        <v>6.9</v>
      </c>
      <c r="E289" s="84" t="s">
        <v>249</v>
      </c>
      <c r="F289" s="69">
        <v>42689</v>
      </c>
      <c r="G289" s="69">
        <v>42689</v>
      </c>
      <c r="H289" s="86" t="s">
        <v>540</v>
      </c>
      <c r="I289" s="65">
        <f t="shared" si="60"/>
        <v>16717329.500399966</v>
      </c>
      <c r="J289" s="17">
        <f t="shared" si="61"/>
        <v>1857736.4681569268</v>
      </c>
      <c r="K289" s="18">
        <f t="shared" ref="K289" si="64">J289/I289</f>
        <v>0.11112638942197556</v>
      </c>
      <c r="L289" s="19">
        <f t="shared" si="62"/>
        <v>1128274.7702707762</v>
      </c>
      <c r="M289" s="127">
        <v>1713468</v>
      </c>
      <c r="N289" s="128">
        <v>191776.63475999987</v>
      </c>
      <c r="O289" s="129">
        <v>102572.18985000002</v>
      </c>
      <c r="P289" s="127">
        <v>1940634.5</v>
      </c>
      <c r="Q289" s="128">
        <v>217110.33971999981</v>
      </c>
      <c r="R289" s="129">
        <v>126901.14451000001</v>
      </c>
      <c r="S289" s="127">
        <v>2158152.5</v>
      </c>
      <c r="T289" s="128">
        <v>241404.32279999965</v>
      </c>
      <c r="U289" s="129">
        <v>155179.45716499988</v>
      </c>
      <c r="V289" s="127">
        <v>1115952.5</v>
      </c>
      <c r="W289" s="128">
        <v>121690.46808000008</v>
      </c>
      <c r="X289" s="129">
        <v>75246.918685000041</v>
      </c>
      <c r="Y289" s="127">
        <v>1013728</v>
      </c>
      <c r="Z289" s="128">
        <v>111433.27463999992</v>
      </c>
      <c r="AA289" s="129">
        <v>68812.203120000049</v>
      </c>
      <c r="AB289" s="127">
        <v>697102</v>
      </c>
      <c r="AC289" s="128">
        <v>75781.743359999949</v>
      </c>
      <c r="AD289" s="129">
        <v>48935.671375000013</v>
      </c>
      <c r="AE289" s="127">
        <v>1071263.0099999877</v>
      </c>
      <c r="AF289" s="128">
        <v>117661.85698665591</v>
      </c>
      <c r="AG289" s="129">
        <v>69014.771385063956</v>
      </c>
      <c r="AH289" s="127">
        <v>585437.00199999346</v>
      </c>
      <c r="AI289" s="128">
        <v>63338.962620096063</v>
      </c>
      <c r="AJ289" s="129">
        <v>35298.617523435983</v>
      </c>
      <c r="AK289" s="127">
        <v>1485385.0035999902</v>
      </c>
      <c r="AL289" s="128">
        <v>164449.89524035205</v>
      </c>
      <c r="AM289" s="129">
        <v>98710.737102748026</v>
      </c>
      <c r="AN289" s="144">
        <v>1632195.4839999927</v>
      </c>
      <c r="AO289" s="143">
        <v>182493.85739164779</v>
      </c>
      <c r="AP289" s="129">
        <v>109195.49435245199</v>
      </c>
      <c r="AQ289" s="144">
        <v>1074575.0020000001</v>
      </c>
      <c r="AR289" s="143">
        <v>118403.4863</v>
      </c>
      <c r="AS289" s="129">
        <v>70828.441850000003</v>
      </c>
      <c r="AT289" s="144">
        <v>2229436.498800002</v>
      </c>
      <c r="AU289" s="143">
        <v>252191.6262581757</v>
      </c>
      <c r="AV289" s="129">
        <v>167579.1233520761</v>
      </c>
    </row>
    <row r="290" spans="1:48" x14ac:dyDescent="0.25">
      <c r="A290" s="15">
        <v>275</v>
      </c>
      <c r="B290" s="58" t="s">
        <v>727</v>
      </c>
      <c r="C290" s="125">
        <v>305</v>
      </c>
      <c r="D290" s="84">
        <v>0.25</v>
      </c>
      <c r="E290" s="84" t="s">
        <v>249</v>
      </c>
      <c r="F290" s="69">
        <v>40976</v>
      </c>
      <c r="G290" s="69">
        <v>41192</v>
      </c>
      <c r="H290" s="86" t="s">
        <v>303</v>
      </c>
      <c r="I290" s="65">
        <f t="shared" si="60"/>
        <v>448883.10000000009</v>
      </c>
      <c r="J290" s="17">
        <f t="shared" si="61"/>
        <v>54686.285549999993</v>
      </c>
      <c r="K290" s="18">
        <f t="shared" si="63"/>
        <v>0.12182745474267127</v>
      </c>
      <c r="L290" s="19">
        <f t="shared" si="62"/>
        <v>34846.211721499989</v>
      </c>
      <c r="M290" s="127">
        <v>38843.849999999969</v>
      </c>
      <c r="N290" s="128">
        <v>4775.3379530000047</v>
      </c>
      <c r="O290" s="129">
        <v>2837.0001574999983</v>
      </c>
      <c r="P290" s="127">
        <v>53478.149999999994</v>
      </c>
      <c r="Q290" s="128">
        <v>6646.9119269999919</v>
      </c>
      <c r="R290" s="129">
        <v>4109.8743929999991</v>
      </c>
      <c r="S290" s="127">
        <v>62104.950000000077</v>
      </c>
      <c r="T290" s="128">
        <v>7666.5198570000011</v>
      </c>
      <c r="U290" s="129">
        <v>5206.0700130000041</v>
      </c>
      <c r="V290" s="127">
        <v>36632.849999999984</v>
      </c>
      <c r="W290" s="128">
        <v>4379.839506999996</v>
      </c>
      <c r="X290" s="129">
        <v>2834.9321289999998</v>
      </c>
      <c r="Y290" s="127">
        <v>37430.549999999988</v>
      </c>
      <c r="Z290" s="128">
        <v>4532.2384189999939</v>
      </c>
      <c r="AA290" s="129">
        <v>2862.1584155000023</v>
      </c>
      <c r="AB290" s="127">
        <v>20270.099999999995</v>
      </c>
      <c r="AC290" s="128">
        <v>2347.4915999999989</v>
      </c>
      <c r="AD290" s="129">
        <v>1407.5560574999995</v>
      </c>
      <c r="AE290" s="127">
        <v>29338.200000000008</v>
      </c>
      <c r="AF290" s="128">
        <v>3555.7829219999999</v>
      </c>
      <c r="AG290" s="129">
        <v>2085.5243489999993</v>
      </c>
      <c r="AH290" s="127">
        <v>10878.450000000008</v>
      </c>
      <c r="AI290" s="128">
        <v>1244.8308289999995</v>
      </c>
      <c r="AJ290" s="129">
        <v>663.89943350000021</v>
      </c>
      <c r="AK290" s="127">
        <v>32068.350000000013</v>
      </c>
      <c r="AL290" s="128">
        <v>3852.4940090000005</v>
      </c>
      <c r="AM290" s="129">
        <v>2369.3040320000005</v>
      </c>
      <c r="AN290" s="144">
        <v>37384.500000000015</v>
      </c>
      <c r="AO290" s="143">
        <v>4533.4940800000059</v>
      </c>
      <c r="AP290" s="129">
        <v>2870.067719499998</v>
      </c>
      <c r="AQ290" s="144">
        <v>28508.25</v>
      </c>
      <c r="AR290" s="143">
        <v>3366.9506289999999</v>
      </c>
      <c r="AS290" s="129">
        <v>2104.7033729999998</v>
      </c>
      <c r="AT290" s="144">
        <v>61944.900000000009</v>
      </c>
      <c r="AU290" s="143">
        <v>7784.3938180000023</v>
      </c>
      <c r="AV290" s="129">
        <v>5495.1216489999933</v>
      </c>
    </row>
    <row r="291" spans="1:48" x14ac:dyDescent="0.25">
      <c r="A291" s="7">
        <v>276</v>
      </c>
      <c r="B291" s="58" t="s">
        <v>727</v>
      </c>
      <c r="C291" s="125">
        <v>304</v>
      </c>
      <c r="D291" s="84">
        <v>0.25</v>
      </c>
      <c r="E291" s="84" t="s">
        <v>249</v>
      </c>
      <c r="F291" s="69">
        <v>41192</v>
      </c>
      <c r="G291" s="69">
        <v>41081</v>
      </c>
      <c r="H291" s="86" t="s">
        <v>304</v>
      </c>
      <c r="I291" s="65">
        <f t="shared" ref="I291:I310" si="65">M291+P291+S291+V291+Y291+AB291+AE291+AH291+AK291+AN291+AQ291+AT291</f>
        <v>220699.98000000004</v>
      </c>
      <c r="J291" s="17">
        <f t="shared" ref="J291:J310" si="66">N291+Q291+T291+W291+Z291+AC291+AF291+AI291+AL291+AO291+AR291+AU291</f>
        <v>26738.088032199987</v>
      </c>
      <c r="K291" s="18">
        <f t="shared" si="63"/>
        <v>0.12115129340836361</v>
      </c>
      <c r="L291" s="19">
        <f t="shared" ref="L291:L310" si="67">O291+R291+U291+X291+AA291+AD291+AG291+AJ291+AM291+AP291+AS291+AV291</f>
        <v>17173.666628400002</v>
      </c>
      <c r="M291" s="127">
        <v>20522.460000000017</v>
      </c>
      <c r="N291" s="128">
        <v>2513.8404211999978</v>
      </c>
      <c r="O291" s="129">
        <v>1543.3816058000004</v>
      </c>
      <c r="P291" s="127">
        <v>26442.35999999999</v>
      </c>
      <c r="Q291" s="128">
        <v>3228.9642903999952</v>
      </c>
      <c r="R291" s="129">
        <v>1993.2593560000005</v>
      </c>
      <c r="S291" s="127">
        <v>32708.220000000005</v>
      </c>
      <c r="T291" s="128">
        <v>3972.2522859999967</v>
      </c>
      <c r="U291" s="129">
        <v>2675.6428888000028</v>
      </c>
      <c r="V291" s="127">
        <v>15595.559999999992</v>
      </c>
      <c r="W291" s="128">
        <v>1891.9406000000006</v>
      </c>
      <c r="X291" s="129">
        <v>1232.5308692000017</v>
      </c>
      <c r="Y291" s="127">
        <v>13364.040000000006</v>
      </c>
      <c r="Z291" s="128">
        <v>1557.6256168</v>
      </c>
      <c r="AA291" s="129">
        <v>954.87065259999895</v>
      </c>
      <c r="AB291" s="127">
        <v>8416.0199999999986</v>
      </c>
      <c r="AC291" s="128">
        <v>967.58447640000065</v>
      </c>
      <c r="AD291" s="129">
        <v>540.49641420000012</v>
      </c>
      <c r="AE291" s="127">
        <v>12956.340000000002</v>
      </c>
      <c r="AF291" s="128">
        <v>1561.1456627999978</v>
      </c>
      <c r="AG291" s="129">
        <v>926.18417879999936</v>
      </c>
      <c r="AH291" s="127">
        <v>4464.6599999999971</v>
      </c>
      <c r="AI291" s="128">
        <v>523.91734760000008</v>
      </c>
      <c r="AJ291" s="129">
        <v>286.51429400000023</v>
      </c>
      <c r="AK291" s="127">
        <v>17281.980000000018</v>
      </c>
      <c r="AL291" s="128">
        <v>2063.1289388000009</v>
      </c>
      <c r="AM291" s="129">
        <v>1328.1902299999997</v>
      </c>
      <c r="AN291" s="144">
        <v>20194.62</v>
      </c>
      <c r="AO291" s="143">
        <v>2467.8359068000009</v>
      </c>
      <c r="AP291" s="129">
        <v>1603.6274487999992</v>
      </c>
      <c r="AQ291" s="144">
        <v>12671.46</v>
      </c>
      <c r="AR291" s="143">
        <v>1491.2978889999999</v>
      </c>
      <c r="AS291" s="129">
        <v>918.85415039999998</v>
      </c>
      <c r="AT291" s="144">
        <v>36082.260000000038</v>
      </c>
      <c r="AU291" s="143">
        <v>4498.5545963999984</v>
      </c>
      <c r="AV291" s="129">
        <v>3170.1145397999967</v>
      </c>
    </row>
    <row r="292" spans="1:48" x14ac:dyDescent="0.25">
      <c r="A292" s="7">
        <v>277</v>
      </c>
      <c r="B292" s="58" t="s">
        <v>728</v>
      </c>
      <c r="C292" s="125">
        <v>314</v>
      </c>
      <c r="D292" s="84">
        <v>0.25</v>
      </c>
      <c r="E292" s="84" t="s">
        <v>249</v>
      </c>
      <c r="F292" s="69">
        <v>41138</v>
      </c>
      <c r="G292" s="69">
        <v>41138</v>
      </c>
      <c r="H292" s="86" t="s">
        <v>303</v>
      </c>
      <c r="I292" s="65">
        <f t="shared" si="65"/>
        <v>516864.77999999997</v>
      </c>
      <c r="J292" s="17">
        <f t="shared" si="66"/>
        <v>63577.538907199989</v>
      </c>
      <c r="K292" s="18">
        <f t="shared" si="63"/>
        <v>0.12300613500343358</v>
      </c>
      <c r="L292" s="19">
        <f t="shared" si="67"/>
        <v>40772.413677200013</v>
      </c>
      <c r="M292" s="127">
        <v>44813.100000000013</v>
      </c>
      <c r="N292" s="128">
        <v>5555.3686619999971</v>
      </c>
      <c r="O292" s="129">
        <v>3273.8929301999983</v>
      </c>
      <c r="P292" s="127">
        <v>54375.000000000007</v>
      </c>
      <c r="Q292" s="128">
        <v>6748.2803944000052</v>
      </c>
      <c r="R292" s="129">
        <v>4181.2464820000014</v>
      </c>
      <c r="S292" s="127">
        <v>68855.819999999934</v>
      </c>
      <c r="T292" s="128">
        <v>8573.8001468000002</v>
      </c>
      <c r="U292" s="129">
        <v>5849.1125612000014</v>
      </c>
      <c r="V292" s="127">
        <v>42505.440000000046</v>
      </c>
      <c r="W292" s="128">
        <v>5164.5553607999982</v>
      </c>
      <c r="X292" s="129">
        <v>3377.6563727999996</v>
      </c>
      <c r="Y292" s="127">
        <v>40454.520000000011</v>
      </c>
      <c r="Z292" s="128">
        <v>4898.7095248000014</v>
      </c>
      <c r="AA292" s="129">
        <v>3091.2083806000041</v>
      </c>
      <c r="AB292" s="127">
        <v>23010.060000000012</v>
      </c>
      <c r="AC292" s="128">
        <v>2667.2583132000018</v>
      </c>
      <c r="AD292" s="129">
        <v>1592.1784410000005</v>
      </c>
      <c r="AE292" s="127">
        <v>28836.899999999976</v>
      </c>
      <c r="AF292" s="128">
        <v>3479.9920452000001</v>
      </c>
      <c r="AG292" s="129">
        <v>2071.9458539999991</v>
      </c>
      <c r="AH292" s="127">
        <v>14896.5</v>
      </c>
      <c r="AI292" s="128">
        <v>1751.3131931999981</v>
      </c>
      <c r="AJ292" s="129">
        <v>953.62997099999961</v>
      </c>
      <c r="AK292" s="127">
        <v>41876.280000000006</v>
      </c>
      <c r="AL292" s="128">
        <v>5102.3965200000048</v>
      </c>
      <c r="AM292" s="129">
        <v>3197.2364766000014</v>
      </c>
      <c r="AN292" s="144">
        <v>41767.199999999997</v>
      </c>
      <c r="AO292" s="143">
        <v>5150.5222431999964</v>
      </c>
      <c r="AP292" s="129">
        <v>3298.7099734000012</v>
      </c>
      <c r="AQ292" s="144">
        <v>42532.62</v>
      </c>
      <c r="AR292" s="143">
        <v>5219.7282679999998</v>
      </c>
      <c r="AS292" s="129">
        <v>3342.2559740000002</v>
      </c>
      <c r="AT292" s="144">
        <v>72941.339999999982</v>
      </c>
      <c r="AU292" s="143">
        <v>9265.6142355999982</v>
      </c>
      <c r="AV292" s="129">
        <v>6543.3402604000048</v>
      </c>
    </row>
    <row r="293" spans="1:48" x14ac:dyDescent="0.25">
      <c r="A293" s="15">
        <v>278</v>
      </c>
      <c r="B293" s="58" t="s">
        <v>729</v>
      </c>
      <c r="C293" s="125">
        <v>315</v>
      </c>
      <c r="D293" s="84">
        <v>0.25</v>
      </c>
      <c r="E293" s="84" t="s">
        <v>249</v>
      </c>
      <c r="F293" s="69">
        <v>41138</v>
      </c>
      <c r="G293" s="69">
        <v>41138</v>
      </c>
      <c r="H293" s="86" t="s">
        <v>303</v>
      </c>
      <c r="I293" s="65">
        <f t="shared" si="65"/>
        <v>474554.39999999991</v>
      </c>
      <c r="J293" s="17">
        <f t="shared" si="66"/>
        <v>58060.596259400016</v>
      </c>
      <c r="K293" s="18">
        <f t="shared" si="63"/>
        <v>0.12234760916640965</v>
      </c>
      <c r="L293" s="19">
        <f t="shared" si="67"/>
        <v>37145.538330600008</v>
      </c>
      <c r="M293" s="127">
        <v>41431.55999999999</v>
      </c>
      <c r="N293" s="128">
        <v>5112.1569400000017</v>
      </c>
      <c r="O293" s="129">
        <v>3011.4186148000031</v>
      </c>
      <c r="P293" s="127">
        <v>51754.80000000001</v>
      </c>
      <c r="Q293" s="128">
        <v>6350.010369599996</v>
      </c>
      <c r="R293" s="129">
        <v>3883.9939500000014</v>
      </c>
      <c r="S293" s="127">
        <v>64136.819999999985</v>
      </c>
      <c r="T293" s="128">
        <v>7917.0176420000053</v>
      </c>
      <c r="U293" s="129">
        <v>5370.7799156000046</v>
      </c>
      <c r="V293" s="127">
        <v>42241.62000000001</v>
      </c>
      <c r="W293" s="128">
        <v>5123.629478000008</v>
      </c>
      <c r="X293" s="129">
        <v>3371.5709677999994</v>
      </c>
      <c r="Y293" s="127">
        <v>25094.999999999993</v>
      </c>
      <c r="Z293" s="128">
        <v>3034.7050480000012</v>
      </c>
      <c r="AA293" s="129">
        <v>1906.4353774000006</v>
      </c>
      <c r="AB293" s="127">
        <v>22501.680000000011</v>
      </c>
      <c r="AC293" s="128">
        <v>2596.2064816000016</v>
      </c>
      <c r="AD293" s="129">
        <v>1568.297626</v>
      </c>
      <c r="AE293" s="127">
        <v>28218.540000000005</v>
      </c>
      <c r="AF293" s="128">
        <v>3398.1721188000024</v>
      </c>
      <c r="AG293" s="129">
        <v>1990.3924362</v>
      </c>
      <c r="AH293" s="127">
        <v>13066.800000000003</v>
      </c>
      <c r="AI293" s="128">
        <v>1534.432341600002</v>
      </c>
      <c r="AJ293" s="129">
        <v>862.6110335999997</v>
      </c>
      <c r="AK293" s="127">
        <v>36882.719999999994</v>
      </c>
      <c r="AL293" s="128">
        <v>4440.558312799998</v>
      </c>
      <c r="AM293" s="129">
        <v>2760.3506942000008</v>
      </c>
      <c r="AN293" s="144">
        <v>40634.639999999978</v>
      </c>
      <c r="AO293" s="143">
        <v>4984.9955295999998</v>
      </c>
      <c r="AP293" s="129">
        <v>3173.2307883999997</v>
      </c>
      <c r="AQ293" s="144">
        <v>40369.5</v>
      </c>
      <c r="AR293" s="143">
        <v>4959.874871</v>
      </c>
      <c r="AS293" s="129">
        <v>3174.961245</v>
      </c>
      <c r="AT293" s="144">
        <v>68220.719999999958</v>
      </c>
      <c r="AU293" s="143">
        <v>8608.8371264000016</v>
      </c>
      <c r="AV293" s="129">
        <v>6071.4956815999985</v>
      </c>
    </row>
    <row r="294" spans="1:48" x14ac:dyDescent="0.25">
      <c r="A294" s="7">
        <v>279</v>
      </c>
      <c r="B294" s="58" t="s">
        <v>730</v>
      </c>
      <c r="C294" s="125">
        <v>316</v>
      </c>
      <c r="D294" s="84">
        <v>0.25</v>
      </c>
      <c r="E294" s="84" t="s">
        <v>249</v>
      </c>
      <c r="F294" s="69">
        <v>40703</v>
      </c>
      <c r="G294" s="69">
        <v>40703</v>
      </c>
      <c r="H294" s="86" t="s">
        <v>475</v>
      </c>
      <c r="I294" s="65">
        <f t="shared" si="65"/>
        <v>158625.99999999994</v>
      </c>
      <c r="J294" s="17">
        <f t="shared" si="66"/>
        <v>19145.047087999999</v>
      </c>
      <c r="K294" s="18">
        <f t="shared" si="63"/>
        <v>0.12069299539798019</v>
      </c>
      <c r="L294" s="19">
        <f t="shared" si="67"/>
        <v>12110.190972</v>
      </c>
      <c r="M294" s="127">
        <v>15572.799999999997</v>
      </c>
      <c r="N294" s="128">
        <v>1865.5079559999997</v>
      </c>
      <c r="O294" s="129">
        <v>1093.3981119999999</v>
      </c>
      <c r="P294" s="127">
        <v>16825.999999999993</v>
      </c>
      <c r="Q294" s="128">
        <v>2011.9316079999969</v>
      </c>
      <c r="R294" s="129">
        <v>1214.6793919999998</v>
      </c>
      <c r="S294" s="127">
        <v>20918.39999999998</v>
      </c>
      <c r="T294" s="128">
        <v>2535.3649320000022</v>
      </c>
      <c r="U294" s="129">
        <v>1692.9323720000002</v>
      </c>
      <c r="V294" s="127">
        <v>12669.999999999995</v>
      </c>
      <c r="W294" s="128">
        <v>1530.8028439999991</v>
      </c>
      <c r="X294" s="129">
        <v>995.11098799999957</v>
      </c>
      <c r="Y294" s="127">
        <v>11756.4</v>
      </c>
      <c r="Z294" s="128">
        <v>1414.1259959999995</v>
      </c>
      <c r="AA294" s="129">
        <v>886.12850400000093</v>
      </c>
      <c r="AB294" s="127">
        <v>6862.4000000000005</v>
      </c>
      <c r="AC294" s="128">
        <v>804.6102719999999</v>
      </c>
      <c r="AD294" s="129">
        <v>468.38981999999982</v>
      </c>
      <c r="AE294" s="127">
        <v>9705.9999999999945</v>
      </c>
      <c r="AF294" s="128">
        <v>1156.0432960000003</v>
      </c>
      <c r="AG294" s="129">
        <v>661.22039199999926</v>
      </c>
      <c r="AH294" s="127">
        <v>4027.2000000000016</v>
      </c>
      <c r="AI294" s="128">
        <v>466.3837399999997</v>
      </c>
      <c r="AJ294" s="129">
        <v>245.04252400000007</v>
      </c>
      <c r="AK294" s="127">
        <v>12985.600000000004</v>
      </c>
      <c r="AL294" s="128">
        <v>1569.1851160000015</v>
      </c>
      <c r="AM294" s="129">
        <v>973.97883599999977</v>
      </c>
      <c r="AN294" s="144">
        <v>12196.399999999987</v>
      </c>
      <c r="AO294" s="143">
        <v>1474.2010440000001</v>
      </c>
      <c r="AP294" s="129">
        <v>937.07093999999972</v>
      </c>
      <c r="AQ294" s="144">
        <v>12402</v>
      </c>
      <c r="AR294" s="143">
        <v>1522.047548</v>
      </c>
      <c r="AS294" s="129">
        <v>973.84908800000005</v>
      </c>
      <c r="AT294" s="144">
        <v>22702.799999999992</v>
      </c>
      <c r="AU294" s="143">
        <v>2794.8427360000005</v>
      </c>
      <c r="AV294" s="129">
        <v>1968.3900040000012</v>
      </c>
    </row>
    <row r="295" spans="1:48" x14ac:dyDescent="0.25">
      <c r="A295" s="7">
        <v>280</v>
      </c>
      <c r="B295" s="58" t="s">
        <v>731</v>
      </c>
      <c r="C295" s="125">
        <v>317</v>
      </c>
      <c r="D295" s="84">
        <v>0.25</v>
      </c>
      <c r="E295" s="84" t="s">
        <v>249</v>
      </c>
      <c r="F295" s="69">
        <v>40994</v>
      </c>
      <c r="G295" s="69">
        <v>41096</v>
      </c>
      <c r="H295" s="86" t="s">
        <v>305</v>
      </c>
      <c r="I295" s="65">
        <f t="shared" si="65"/>
        <v>386281.61999999994</v>
      </c>
      <c r="J295" s="17">
        <f t="shared" si="66"/>
        <v>46709.284475999986</v>
      </c>
      <c r="K295" s="18">
        <f t="shared" si="63"/>
        <v>0.1209202873178382</v>
      </c>
      <c r="L295" s="19">
        <f t="shared" si="67"/>
        <v>29831.840504799999</v>
      </c>
      <c r="M295" s="127">
        <v>41408.22</v>
      </c>
      <c r="N295" s="128">
        <v>5120.084609999999</v>
      </c>
      <c r="O295" s="129">
        <v>3008.8067274000005</v>
      </c>
      <c r="P295" s="127">
        <v>45184.679999999978</v>
      </c>
      <c r="Q295" s="128">
        <v>5503.6450823999967</v>
      </c>
      <c r="R295" s="129">
        <v>3390.9004722000022</v>
      </c>
      <c r="S295" s="127">
        <v>53269.979999999974</v>
      </c>
      <c r="T295" s="128">
        <v>6496.4012652000029</v>
      </c>
      <c r="U295" s="129">
        <v>4377.0290604000038</v>
      </c>
      <c r="V295" s="127">
        <v>35134.26</v>
      </c>
      <c r="W295" s="128">
        <v>4252.3801787999982</v>
      </c>
      <c r="X295" s="129">
        <v>2796.1381308000018</v>
      </c>
      <c r="Y295" s="127">
        <v>24279.540000000019</v>
      </c>
      <c r="Z295" s="128">
        <v>2826.5336236000021</v>
      </c>
      <c r="AA295" s="129">
        <v>1748.3733058000018</v>
      </c>
      <c r="AB295" s="127">
        <v>13633.859999999986</v>
      </c>
      <c r="AC295" s="128">
        <v>1593.5198636000005</v>
      </c>
      <c r="AD295" s="129">
        <v>927.18081619999987</v>
      </c>
      <c r="AE295" s="127">
        <v>20756.520000000004</v>
      </c>
      <c r="AF295" s="128">
        <v>2505.8442303999996</v>
      </c>
      <c r="AG295" s="129">
        <v>1528.8931816000004</v>
      </c>
      <c r="AH295" s="127">
        <v>6909.7800000000034</v>
      </c>
      <c r="AI295" s="128">
        <v>791.43854919999967</v>
      </c>
      <c r="AJ295" s="129">
        <v>452.66193820000001</v>
      </c>
      <c r="AK295" s="127">
        <v>30379.91999999998</v>
      </c>
      <c r="AL295" s="128">
        <v>3652.862367199999</v>
      </c>
      <c r="AM295" s="129">
        <v>2334.2336353999999</v>
      </c>
      <c r="AN295" s="144">
        <v>31225.08</v>
      </c>
      <c r="AO295" s="143">
        <v>3803.4476480000012</v>
      </c>
      <c r="AP295" s="129">
        <v>2455.5169669999968</v>
      </c>
      <c r="AQ295" s="144">
        <v>27424.44</v>
      </c>
      <c r="AR295" s="143">
        <v>3151.8314260000002</v>
      </c>
      <c r="AS295" s="129">
        <v>1907.7228620000001</v>
      </c>
      <c r="AT295" s="144">
        <v>56675.340000000033</v>
      </c>
      <c r="AU295" s="143">
        <v>7011.2956316000018</v>
      </c>
      <c r="AV295" s="129">
        <v>4904.3834077999982</v>
      </c>
    </row>
    <row r="296" spans="1:48" x14ac:dyDescent="0.25">
      <c r="A296" s="15">
        <v>281</v>
      </c>
      <c r="B296" s="58" t="s">
        <v>732</v>
      </c>
      <c r="C296" s="125">
        <v>318</v>
      </c>
      <c r="D296" s="84">
        <v>0.25</v>
      </c>
      <c r="E296" s="84" t="s">
        <v>249</v>
      </c>
      <c r="F296" s="69">
        <v>40994</v>
      </c>
      <c r="G296" s="69">
        <v>41096</v>
      </c>
      <c r="H296" s="86" t="s">
        <v>305</v>
      </c>
      <c r="I296" s="65">
        <f t="shared" si="65"/>
        <v>376171.98</v>
      </c>
      <c r="J296" s="17">
        <f t="shared" si="66"/>
        <v>45148.597419200014</v>
      </c>
      <c r="K296" s="18">
        <f t="shared" si="63"/>
        <v>0.12002116005344156</v>
      </c>
      <c r="L296" s="19">
        <f t="shared" si="67"/>
        <v>28339.858459599996</v>
      </c>
      <c r="M296" s="127">
        <v>42580.679999999971</v>
      </c>
      <c r="N296" s="128">
        <v>5222.5376759999981</v>
      </c>
      <c r="O296" s="129">
        <v>3072.3197729999979</v>
      </c>
      <c r="P296" s="127">
        <v>51891.78</v>
      </c>
      <c r="Q296" s="128">
        <v>6326.1353372000067</v>
      </c>
      <c r="R296" s="129">
        <v>3915.5997716000024</v>
      </c>
      <c r="S296" s="127">
        <v>63801.660000000025</v>
      </c>
      <c r="T296" s="128">
        <v>7769.4627004000031</v>
      </c>
      <c r="U296" s="129">
        <v>5278.4534319999984</v>
      </c>
      <c r="V296" s="127">
        <v>36548.100000000013</v>
      </c>
      <c r="W296" s="128">
        <v>4393.729692400002</v>
      </c>
      <c r="X296" s="129">
        <v>2874.0423490000003</v>
      </c>
      <c r="Y296" s="127">
        <v>31870.859999999997</v>
      </c>
      <c r="Z296" s="128">
        <v>3713.3579347999967</v>
      </c>
      <c r="AA296" s="129">
        <v>2292.0665948000028</v>
      </c>
      <c r="AB296" s="127">
        <v>18602.219999999994</v>
      </c>
      <c r="AC296" s="128">
        <v>2162.1522932000007</v>
      </c>
      <c r="AD296" s="129">
        <v>1310.0761166</v>
      </c>
      <c r="AE296" s="127">
        <v>28362.89999999998</v>
      </c>
      <c r="AF296" s="128">
        <v>3366.8825860000006</v>
      </c>
      <c r="AG296" s="129">
        <v>2056.114446399999</v>
      </c>
      <c r="AH296" s="127">
        <v>14147.999999999998</v>
      </c>
      <c r="AI296" s="128">
        <v>1624.2168016000005</v>
      </c>
      <c r="AJ296" s="129">
        <v>887.93343159999893</v>
      </c>
      <c r="AK296" s="127">
        <v>36811.620000000017</v>
      </c>
      <c r="AL296" s="128">
        <v>4377.3923404000006</v>
      </c>
      <c r="AM296" s="129">
        <v>2742.0568959999987</v>
      </c>
      <c r="AN296" s="144">
        <v>41384.880000000012</v>
      </c>
      <c r="AO296" s="143">
        <v>5018.6511072000012</v>
      </c>
      <c r="AP296" s="129">
        <v>3203.9089488000009</v>
      </c>
      <c r="AQ296" s="144">
        <v>10166.58</v>
      </c>
      <c r="AR296" s="143">
        <v>1173.7857839999999</v>
      </c>
      <c r="AS296" s="129">
        <v>707.0835194</v>
      </c>
      <c r="AT296" s="144">
        <v>2.7</v>
      </c>
      <c r="AU296" s="143">
        <v>0.29316599999999998</v>
      </c>
      <c r="AV296" s="129">
        <v>0.20318039999999996</v>
      </c>
    </row>
    <row r="297" spans="1:48" x14ac:dyDescent="0.25">
      <c r="A297" s="7">
        <v>282</v>
      </c>
      <c r="B297" s="58" t="s">
        <v>733</v>
      </c>
      <c r="C297" s="125">
        <v>320</v>
      </c>
      <c r="D297" s="84">
        <v>0.25</v>
      </c>
      <c r="E297" s="84" t="s">
        <v>249</v>
      </c>
      <c r="F297" s="69">
        <v>40976</v>
      </c>
      <c r="G297" s="69">
        <v>41102</v>
      </c>
      <c r="H297" s="86" t="s">
        <v>306</v>
      </c>
      <c r="I297" s="65">
        <f t="shared" si="65"/>
        <v>624507.90000000014</v>
      </c>
      <c r="J297" s="17">
        <f t="shared" si="66"/>
        <v>76856.366991200004</v>
      </c>
      <c r="K297" s="18">
        <f t="shared" si="63"/>
        <v>0.12306708528619091</v>
      </c>
      <c r="L297" s="19">
        <f t="shared" si="67"/>
        <v>49351.560597800009</v>
      </c>
      <c r="M297" s="127">
        <v>49578.180000000008</v>
      </c>
      <c r="N297" s="128">
        <v>6206.2171132000021</v>
      </c>
      <c r="O297" s="129">
        <v>3642.7225053999987</v>
      </c>
      <c r="P297" s="127">
        <v>61409.880000000041</v>
      </c>
      <c r="Q297" s="128">
        <v>7544.5273967999956</v>
      </c>
      <c r="R297" s="129">
        <v>4631.6796965999993</v>
      </c>
      <c r="S297" s="127">
        <v>76701.300000000061</v>
      </c>
      <c r="T297" s="128">
        <v>9548.2646012000005</v>
      </c>
      <c r="U297" s="129">
        <v>6515.5247828000001</v>
      </c>
      <c r="V297" s="127">
        <v>60697.799999999996</v>
      </c>
      <c r="W297" s="128">
        <v>7382.1866440000013</v>
      </c>
      <c r="X297" s="129">
        <v>4891.9389010000068</v>
      </c>
      <c r="Y297" s="127">
        <v>49368.48000000001</v>
      </c>
      <c r="Z297" s="128">
        <v>6007.3711663999929</v>
      </c>
      <c r="AA297" s="129">
        <v>3826.423892599998</v>
      </c>
      <c r="AB297" s="127">
        <v>31188.959999999992</v>
      </c>
      <c r="AC297" s="128">
        <v>3622.4774056000024</v>
      </c>
      <c r="AD297" s="129">
        <v>2222.8500376000002</v>
      </c>
      <c r="AE297" s="127">
        <v>37328.520000000011</v>
      </c>
      <c r="AF297" s="128">
        <v>4531.5415944000015</v>
      </c>
      <c r="AG297" s="129">
        <v>2739.3389304000002</v>
      </c>
      <c r="AH297" s="127">
        <v>19125.780000000002</v>
      </c>
      <c r="AI297" s="128">
        <v>2246.4639467999996</v>
      </c>
      <c r="AJ297" s="129">
        <v>1244.187536399998</v>
      </c>
      <c r="AK297" s="127">
        <v>50975.220000000038</v>
      </c>
      <c r="AL297" s="128">
        <v>6196.2379932000013</v>
      </c>
      <c r="AM297" s="129">
        <v>3881.0903160000016</v>
      </c>
      <c r="AN297" s="144">
        <v>48591.839999999989</v>
      </c>
      <c r="AO297" s="143">
        <v>6004.9521152000016</v>
      </c>
      <c r="AP297" s="129">
        <v>3839.1735205999994</v>
      </c>
      <c r="AQ297" s="144">
        <v>58782.36</v>
      </c>
      <c r="AR297" s="143">
        <v>7259.2551579999999</v>
      </c>
      <c r="AS297" s="129">
        <v>4646.9675500000003</v>
      </c>
      <c r="AT297" s="144">
        <v>80759.579999999944</v>
      </c>
      <c r="AU297" s="143">
        <v>10306.871856400005</v>
      </c>
      <c r="AV297" s="129">
        <v>7269.6629284000073</v>
      </c>
    </row>
    <row r="298" spans="1:48" x14ac:dyDescent="0.25">
      <c r="A298" s="7">
        <v>283</v>
      </c>
      <c r="B298" s="58" t="s">
        <v>733</v>
      </c>
      <c r="C298" s="125">
        <v>319</v>
      </c>
      <c r="D298" s="84">
        <v>0.25</v>
      </c>
      <c r="E298" s="84" t="s">
        <v>249</v>
      </c>
      <c r="F298" s="69">
        <v>41092</v>
      </c>
      <c r="G298" s="69">
        <v>41081</v>
      </c>
      <c r="H298" s="86" t="s">
        <v>304</v>
      </c>
      <c r="I298" s="65">
        <f t="shared" si="65"/>
        <v>209492.0400000001</v>
      </c>
      <c r="J298" s="17">
        <f t="shared" si="66"/>
        <v>25275.262133999997</v>
      </c>
      <c r="K298" s="18">
        <f t="shared" si="63"/>
        <v>0.1206502267771128</v>
      </c>
      <c r="L298" s="19">
        <f t="shared" si="67"/>
        <v>16184.314170200007</v>
      </c>
      <c r="M298" s="127">
        <v>18380.160000000018</v>
      </c>
      <c r="N298" s="128">
        <v>2219.8420640000004</v>
      </c>
      <c r="O298" s="129">
        <v>1349.7170143999997</v>
      </c>
      <c r="P298" s="127">
        <v>24060.059999999979</v>
      </c>
      <c r="Q298" s="128">
        <v>2936.7827699999984</v>
      </c>
      <c r="R298" s="129">
        <v>1810.6446978000024</v>
      </c>
      <c r="S298" s="127">
        <v>31479.54</v>
      </c>
      <c r="T298" s="128">
        <v>3820.8570764000019</v>
      </c>
      <c r="U298" s="129">
        <v>2583.3991568000006</v>
      </c>
      <c r="V298" s="127">
        <v>13360.560000000005</v>
      </c>
      <c r="W298" s="128">
        <v>1601.512012799999</v>
      </c>
      <c r="X298" s="129">
        <v>1037.1547583999993</v>
      </c>
      <c r="Y298" s="127">
        <v>13430.340000000002</v>
      </c>
      <c r="Z298" s="128">
        <v>1565.6506124</v>
      </c>
      <c r="AA298" s="129">
        <v>968.50349539999979</v>
      </c>
      <c r="AB298" s="127">
        <v>8140.3200000000043</v>
      </c>
      <c r="AC298" s="128">
        <v>930.33202639999922</v>
      </c>
      <c r="AD298" s="129">
        <v>519.13097719999962</v>
      </c>
      <c r="AE298" s="127">
        <v>13807.74</v>
      </c>
      <c r="AF298" s="128">
        <v>1641.3049396000008</v>
      </c>
      <c r="AG298" s="129">
        <v>971.45402439999998</v>
      </c>
      <c r="AH298" s="127">
        <v>4535.3400000000056</v>
      </c>
      <c r="AI298" s="128">
        <v>519.95414999999969</v>
      </c>
      <c r="AJ298" s="129">
        <v>257.9096298</v>
      </c>
      <c r="AK298" s="127">
        <v>17329.499999999996</v>
      </c>
      <c r="AL298" s="128">
        <v>2081.129137200001</v>
      </c>
      <c r="AM298" s="129">
        <v>1324.9262676000014</v>
      </c>
      <c r="AN298" s="144">
        <v>19935.000000000018</v>
      </c>
      <c r="AO298" s="143">
        <v>2436.2375831999971</v>
      </c>
      <c r="AP298" s="129">
        <v>1587.293890799999</v>
      </c>
      <c r="AQ298" s="144">
        <v>10708.98</v>
      </c>
      <c r="AR298" s="143">
        <v>1254.40786</v>
      </c>
      <c r="AS298" s="129">
        <v>770.07562919999998</v>
      </c>
      <c r="AT298" s="144">
        <v>34324.500000000029</v>
      </c>
      <c r="AU298" s="143">
        <v>4267.2519019999991</v>
      </c>
      <c r="AV298" s="129">
        <v>3004.1046284000013</v>
      </c>
    </row>
    <row r="299" spans="1:48" x14ac:dyDescent="0.25">
      <c r="A299" s="15">
        <v>284</v>
      </c>
      <c r="B299" s="58" t="s">
        <v>734</v>
      </c>
      <c r="C299" s="125">
        <v>322</v>
      </c>
      <c r="D299" s="84">
        <v>0.25</v>
      </c>
      <c r="E299" s="84" t="s">
        <v>249</v>
      </c>
      <c r="F299" s="69">
        <v>40969</v>
      </c>
      <c r="G299" s="69">
        <v>41102</v>
      </c>
      <c r="H299" s="86" t="s">
        <v>306</v>
      </c>
      <c r="I299" s="65">
        <f t="shared" si="65"/>
        <v>607856.10000000009</v>
      </c>
      <c r="J299" s="17">
        <f t="shared" si="66"/>
        <v>75001.285270000008</v>
      </c>
      <c r="K299" s="18">
        <f t="shared" si="63"/>
        <v>0.1233865799323228</v>
      </c>
      <c r="L299" s="19">
        <f t="shared" si="67"/>
        <v>48262.126825599997</v>
      </c>
      <c r="M299" s="127">
        <v>48388.860000000037</v>
      </c>
      <c r="N299" s="128">
        <v>6012.9912659999964</v>
      </c>
      <c r="O299" s="129">
        <v>3520.4051951999954</v>
      </c>
      <c r="P299" s="127">
        <v>62765.100000000042</v>
      </c>
      <c r="Q299" s="128">
        <v>7827.9938051999961</v>
      </c>
      <c r="R299" s="129">
        <v>4840.1522969999951</v>
      </c>
      <c r="S299" s="127">
        <v>75524.039999999935</v>
      </c>
      <c r="T299" s="128">
        <v>9423.9365992000039</v>
      </c>
      <c r="U299" s="129">
        <v>6441.4781314000047</v>
      </c>
      <c r="V299" s="127">
        <v>56762.7</v>
      </c>
      <c r="W299" s="128">
        <v>6906.8116356000019</v>
      </c>
      <c r="X299" s="129">
        <v>4588.1825604000005</v>
      </c>
      <c r="Y299" s="127">
        <v>47025.78000000005</v>
      </c>
      <c r="Z299" s="128">
        <v>5721.0201100000031</v>
      </c>
      <c r="AA299" s="129">
        <v>3676.5090058000019</v>
      </c>
      <c r="AB299" s="127">
        <v>29843.4</v>
      </c>
      <c r="AC299" s="128">
        <v>3487.9403119999961</v>
      </c>
      <c r="AD299" s="129">
        <v>2149.5919279999989</v>
      </c>
      <c r="AE299" s="127">
        <v>35617.440000000002</v>
      </c>
      <c r="AF299" s="128">
        <v>4317.1936487999992</v>
      </c>
      <c r="AG299" s="129">
        <v>2596.2001163999989</v>
      </c>
      <c r="AH299" s="127">
        <v>18049.680000000018</v>
      </c>
      <c r="AI299" s="128">
        <v>2131.2233544000019</v>
      </c>
      <c r="AJ299" s="129">
        <v>1180.8204312000005</v>
      </c>
      <c r="AK299" s="127">
        <v>51105.840000000011</v>
      </c>
      <c r="AL299" s="128">
        <v>6263.6531087999992</v>
      </c>
      <c r="AM299" s="129">
        <v>3932.1100049999986</v>
      </c>
      <c r="AN299" s="144">
        <v>48252.06</v>
      </c>
      <c r="AO299" s="143">
        <v>5964.8291427999984</v>
      </c>
      <c r="AP299" s="129">
        <v>3817.9303113999977</v>
      </c>
      <c r="AQ299" s="144">
        <v>56295.9</v>
      </c>
      <c r="AR299" s="143">
        <v>6939.2552260000002</v>
      </c>
      <c r="AS299" s="129">
        <v>4445.3014929999999</v>
      </c>
      <c r="AT299" s="144">
        <v>78225.300000000076</v>
      </c>
      <c r="AU299" s="143">
        <v>10004.437061200002</v>
      </c>
      <c r="AV299" s="129">
        <v>7073.4453508000024</v>
      </c>
    </row>
    <row r="300" spans="1:48" x14ac:dyDescent="0.25">
      <c r="A300" s="7">
        <v>285</v>
      </c>
      <c r="B300" s="58" t="s">
        <v>734</v>
      </c>
      <c r="C300" s="125">
        <v>321</v>
      </c>
      <c r="D300" s="84">
        <v>0.25</v>
      </c>
      <c r="E300" s="84" t="s">
        <v>249</v>
      </c>
      <c r="F300" s="69">
        <v>41092</v>
      </c>
      <c r="G300" s="69">
        <v>41081</v>
      </c>
      <c r="H300" s="86" t="s">
        <v>304</v>
      </c>
      <c r="I300" s="65">
        <f t="shared" si="65"/>
        <v>249143.52000000005</v>
      </c>
      <c r="J300" s="17">
        <f t="shared" si="66"/>
        <v>30129.047582399999</v>
      </c>
      <c r="K300" s="18">
        <f t="shared" si="63"/>
        <v>0.12093048850879201</v>
      </c>
      <c r="L300" s="19">
        <f t="shared" si="67"/>
        <v>19244.574806999997</v>
      </c>
      <c r="M300" s="127">
        <v>23304.9</v>
      </c>
      <c r="N300" s="128">
        <v>2863.7784364000017</v>
      </c>
      <c r="O300" s="129">
        <v>1752.4752315999997</v>
      </c>
      <c r="P300" s="127">
        <v>31013.700000000015</v>
      </c>
      <c r="Q300" s="128">
        <v>3805.1944932000029</v>
      </c>
      <c r="R300" s="129">
        <v>2354.3224055999981</v>
      </c>
      <c r="S300" s="127">
        <v>38070.420000000027</v>
      </c>
      <c r="T300" s="128">
        <v>4653.2163675999973</v>
      </c>
      <c r="U300" s="129">
        <v>3156.133322799998</v>
      </c>
      <c r="V300" s="127">
        <v>15303.119999999981</v>
      </c>
      <c r="W300" s="128">
        <v>1837.1184647999994</v>
      </c>
      <c r="X300" s="129">
        <v>1186.8222845999994</v>
      </c>
      <c r="Y300" s="127">
        <v>16832.700000000004</v>
      </c>
      <c r="Z300" s="128">
        <v>1957.1762491999993</v>
      </c>
      <c r="AA300" s="129">
        <v>1205.7348098</v>
      </c>
      <c r="AB300" s="127">
        <v>10666.440000000004</v>
      </c>
      <c r="AC300" s="128">
        <v>1236.4500991999985</v>
      </c>
      <c r="AD300" s="129">
        <v>705.49457120000056</v>
      </c>
      <c r="AE300" s="127">
        <v>15953.340000000002</v>
      </c>
      <c r="AF300" s="128">
        <v>1913.3080212000002</v>
      </c>
      <c r="AG300" s="129">
        <v>1134.9164855999998</v>
      </c>
      <c r="AH300" s="127">
        <v>5870.1000000000031</v>
      </c>
      <c r="AI300" s="128">
        <v>682.26501799999949</v>
      </c>
      <c r="AJ300" s="129">
        <v>366.96467180000008</v>
      </c>
      <c r="AK300" s="127">
        <v>16013.879999999992</v>
      </c>
      <c r="AL300" s="128">
        <v>1858.647100800001</v>
      </c>
      <c r="AM300" s="129">
        <v>1111.2184637999981</v>
      </c>
      <c r="AN300" s="144">
        <v>24187.860000000015</v>
      </c>
      <c r="AO300" s="143">
        <v>2950.785223600004</v>
      </c>
      <c r="AP300" s="129">
        <v>1909.3929705999999</v>
      </c>
      <c r="AQ300" s="144">
        <v>12229.86</v>
      </c>
      <c r="AR300" s="143">
        <v>1435.4979020000001</v>
      </c>
      <c r="AS300" s="129">
        <v>886.97607500000004</v>
      </c>
      <c r="AT300" s="144">
        <v>39697.199999999983</v>
      </c>
      <c r="AU300" s="143">
        <v>4935.6102063999961</v>
      </c>
      <c r="AV300" s="129">
        <v>3474.1235146000022</v>
      </c>
    </row>
    <row r="301" spans="1:48" x14ac:dyDescent="0.25">
      <c r="A301" s="7">
        <v>286</v>
      </c>
      <c r="B301" s="58" t="s">
        <v>735</v>
      </c>
      <c r="C301" s="125">
        <v>323</v>
      </c>
      <c r="D301" s="84">
        <v>0.25</v>
      </c>
      <c r="E301" s="84" t="s">
        <v>249</v>
      </c>
      <c r="F301" s="69">
        <v>40969</v>
      </c>
      <c r="G301" s="69">
        <v>41081</v>
      </c>
      <c r="H301" s="86" t="s">
        <v>307</v>
      </c>
      <c r="I301" s="65">
        <f t="shared" si="65"/>
        <v>206202.41999999998</v>
      </c>
      <c r="J301" s="17">
        <f t="shared" si="66"/>
        <v>24617.093679999994</v>
      </c>
      <c r="K301" s="18">
        <f t="shared" si="63"/>
        <v>0.11938314632776859</v>
      </c>
      <c r="L301" s="19">
        <f t="shared" si="67"/>
        <v>15667.587532199997</v>
      </c>
      <c r="M301" s="127">
        <v>20926.2</v>
      </c>
      <c r="N301" s="128">
        <v>2588.2794031999988</v>
      </c>
      <c r="O301" s="129">
        <v>1592.4410515999989</v>
      </c>
      <c r="P301" s="127">
        <v>25774.01999999999</v>
      </c>
      <c r="Q301" s="128">
        <v>3118.139389200001</v>
      </c>
      <c r="R301" s="129">
        <v>1906.8553806000002</v>
      </c>
      <c r="S301" s="127">
        <v>31263.41999999998</v>
      </c>
      <c r="T301" s="128">
        <v>3740.6410267999986</v>
      </c>
      <c r="U301" s="129">
        <v>2504.5113763999989</v>
      </c>
      <c r="V301" s="127">
        <v>14062.200000000006</v>
      </c>
      <c r="W301" s="128">
        <v>1674.5445872</v>
      </c>
      <c r="X301" s="129">
        <v>1080.4690580000004</v>
      </c>
      <c r="Y301" s="127">
        <v>11866.26</v>
      </c>
      <c r="Z301" s="128">
        <v>1350.8116588</v>
      </c>
      <c r="AA301" s="129">
        <v>816.5278155999996</v>
      </c>
      <c r="AB301" s="127">
        <v>7257.12</v>
      </c>
      <c r="AC301" s="128">
        <v>803.40880799999934</v>
      </c>
      <c r="AD301" s="129">
        <v>436.55228219999969</v>
      </c>
      <c r="AE301" s="127">
        <v>13737.480000000001</v>
      </c>
      <c r="AF301" s="128">
        <v>1614.9473375999996</v>
      </c>
      <c r="AG301" s="129">
        <v>950.33613479999974</v>
      </c>
      <c r="AH301" s="127">
        <v>4040.4000000000005</v>
      </c>
      <c r="AI301" s="128">
        <v>451.50042800000006</v>
      </c>
      <c r="AJ301" s="129">
        <v>227.89617319999999</v>
      </c>
      <c r="AK301" s="127">
        <v>16462.320000000011</v>
      </c>
      <c r="AL301" s="128">
        <v>1958.7744440000017</v>
      </c>
      <c r="AM301" s="129">
        <v>1260.7236488000003</v>
      </c>
      <c r="AN301" s="144">
        <v>17296.859999999993</v>
      </c>
      <c r="AO301" s="143">
        <v>2101.9264091999994</v>
      </c>
      <c r="AP301" s="129">
        <v>1378.7207142000002</v>
      </c>
      <c r="AQ301" s="144">
        <v>10767.72</v>
      </c>
      <c r="AR301" s="143">
        <v>1205.390938</v>
      </c>
      <c r="AS301" s="129">
        <v>720.59028660000001</v>
      </c>
      <c r="AT301" s="144">
        <v>32748.420000000002</v>
      </c>
      <c r="AU301" s="143">
        <v>4008.7292499999958</v>
      </c>
      <c r="AV301" s="129">
        <v>2791.963610199999</v>
      </c>
    </row>
    <row r="302" spans="1:48" x14ac:dyDescent="0.25">
      <c r="A302" s="15">
        <v>287</v>
      </c>
      <c r="B302" s="58" t="s">
        <v>736</v>
      </c>
      <c r="C302" s="125">
        <v>306</v>
      </c>
      <c r="D302" s="84">
        <v>0.25</v>
      </c>
      <c r="E302" s="84" t="s">
        <v>249</v>
      </c>
      <c r="F302" s="69">
        <v>40987</v>
      </c>
      <c r="G302" s="69">
        <v>41081</v>
      </c>
      <c r="H302" s="86" t="s">
        <v>307</v>
      </c>
      <c r="I302" s="65">
        <f t="shared" si="65"/>
        <v>190894.14000000007</v>
      </c>
      <c r="J302" s="17">
        <f t="shared" si="66"/>
        <v>22824.938492400004</v>
      </c>
      <c r="K302" s="18">
        <f t="shared" si="63"/>
        <v>0.11956856555366234</v>
      </c>
      <c r="L302" s="19">
        <f t="shared" si="67"/>
        <v>14536.476245999993</v>
      </c>
      <c r="M302" s="127">
        <v>18370.560000000001</v>
      </c>
      <c r="N302" s="128">
        <v>2232.6899480000016</v>
      </c>
      <c r="O302" s="129">
        <v>1380.3841148000001</v>
      </c>
      <c r="P302" s="127">
        <v>22533.599999999999</v>
      </c>
      <c r="Q302" s="128">
        <v>2687.4192320000006</v>
      </c>
      <c r="R302" s="129">
        <v>1639.8098324000002</v>
      </c>
      <c r="S302" s="127">
        <v>29590.38</v>
      </c>
      <c r="T302" s="128">
        <v>3568.2370836000032</v>
      </c>
      <c r="U302" s="129">
        <v>2399.7683441999989</v>
      </c>
      <c r="V302" s="127">
        <v>13498.679999999995</v>
      </c>
      <c r="W302" s="128">
        <v>1610.4004112000007</v>
      </c>
      <c r="X302" s="129">
        <v>1033.9323217999995</v>
      </c>
      <c r="Y302" s="127">
        <v>11497.679999999997</v>
      </c>
      <c r="Z302" s="128">
        <v>1326.0156968000001</v>
      </c>
      <c r="AA302" s="129">
        <v>803.51502619999997</v>
      </c>
      <c r="AB302" s="127">
        <v>7410.9000000000024</v>
      </c>
      <c r="AC302" s="128">
        <v>844.94259719999991</v>
      </c>
      <c r="AD302" s="129">
        <v>459.54533579999992</v>
      </c>
      <c r="AE302" s="127">
        <v>13498.380000000003</v>
      </c>
      <c r="AF302" s="128">
        <v>1603.8292684000014</v>
      </c>
      <c r="AG302" s="129">
        <v>944.87174500000026</v>
      </c>
      <c r="AH302" s="127">
        <v>4156.2</v>
      </c>
      <c r="AI302" s="128">
        <v>477.51914800000014</v>
      </c>
      <c r="AJ302" s="129">
        <v>237.90084879999989</v>
      </c>
      <c r="AK302" s="127">
        <v>15467.819999999998</v>
      </c>
      <c r="AL302" s="128">
        <v>1837.1054747999992</v>
      </c>
      <c r="AM302" s="129">
        <v>1178.6817299999993</v>
      </c>
      <c r="AN302" s="144">
        <v>17314.860000000004</v>
      </c>
      <c r="AO302" s="143">
        <v>2115.3187308000015</v>
      </c>
      <c r="AP302" s="129">
        <v>1389.9560879999992</v>
      </c>
      <c r="AQ302" s="144">
        <v>9159.7800000000007</v>
      </c>
      <c r="AR302" s="143">
        <v>1062.6154059999999</v>
      </c>
      <c r="AS302" s="129">
        <v>650.552368</v>
      </c>
      <c r="AT302" s="144">
        <v>28395.300000000032</v>
      </c>
      <c r="AU302" s="143">
        <v>3458.8454955999969</v>
      </c>
      <c r="AV302" s="129">
        <v>2417.5584909999984</v>
      </c>
    </row>
    <row r="303" spans="1:48" x14ac:dyDescent="0.25">
      <c r="A303" s="7">
        <v>288</v>
      </c>
      <c r="B303" s="58" t="s">
        <v>737</v>
      </c>
      <c r="C303" s="125">
        <v>307</v>
      </c>
      <c r="D303" s="84">
        <v>0.25</v>
      </c>
      <c r="E303" s="84" t="s">
        <v>249</v>
      </c>
      <c r="F303" s="69">
        <v>40976</v>
      </c>
      <c r="G303" s="69">
        <v>41081</v>
      </c>
      <c r="H303" s="86" t="s">
        <v>307</v>
      </c>
      <c r="I303" s="65">
        <f t="shared" si="65"/>
        <v>249825.12000000017</v>
      </c>
      <c r="J303" s="17">
        <f t="shared" si="66"/>
        <v>30122.773419200006</v>
      </c>
      <c r="K303" s="18">
        <f t="shared" si="63"/>
        <v>0.12057543860761474</v>
      </c>
      <c r="L303" s="19">
        <f t="shared" si="67"/>
        <v>19271.283308599996</v>
      </c>
      <c r="M303" s="127">
        <v>22500.900000000016</v>
      </c>
      <c r="N303" s="128">
        <v>2764.6557611999997</v>
      </c>
      <c r="O303" s="129">
        <v>1709.9382983999994</v>
      </c>
      <c r="P303" s="127">
        <v>29036.160000000029</v>
      </c>
      <c r="Q303" s="128">
        <v>3510.7217672000006</v>
      </c>
      <c r="R303" s="129">
        <v>2164.7561365999995</v>
      </c>
      <c r="S303" s="127">
        <v>37800.300000000025</v>
      </c>
      <c r="T303" s="128">
        <v>4587.9381796000007</v>
      </c>
      <c r="U303" s="129">
        <v>3105.3038781999981</v>
      </c>
      <c r="V303" s="127">
        <v>15391.079999999987</v>
      </c>
      <c r="W303" s="128">
        <v>1842.0412488000002</v>
      </c>
      <c r="X303" s="129">
        <v>1185.0202937999995</v>
      </c>
      <c r="Y303" s="127">
        <v>16439.460000000006</v>
      </c>
      <c r="Z303" s="128">
        <v>1896.6668108000001</v>
      </c>
      <c r="AA303" s="129">
        <v>1155.6357073999998</v>
      </c>
      <c r="AB303" s="127">
        <v>10278.600000000008</v>
      </c>
      <c r="AC303" s="128">
        <v>1174.7379239999993</v>
      </c>
      <c r="AD303" s="129">
        <v>643.6025165999996</v>
      </c>
      <c r="AE303" s="127">
        <v>16946.69999999999</v>
      </c>
      <c r="AF303" s="128">
        <v>2019.4344324000008</v>
      </c>
      <c r="AG303" s="129">
        <v>1190.9002014</v>
      </c>
      <c r="AH303" s="127">
        <v>6512.6999999999989</v>
      </c>
      <c r="AI303" s="128">
        <v>740.12080919999948</v>
      </c>
      <c r="AJ303" s="129">
        <v>374.01788520000008</v>
      </c>
      <c r="AK303" s="127">
        <v>18522.05999999999</v>
      </c>
      <c r="AL303" s="128">
        <v>2220.1304148000013</v>
      </c>
      <c r="AM303" s="129">
        <v>1421.3207261999989</v>
      </c>
      <c r="AN303" s="144">
        <v>23775.96000000001</v>
      </c>
      <c r="AO303" s="143">
        <v>2905.1872136000011</v>
      </c>
      <c r="AP303" s="129">
        <v>1884.0030625999993</v>
      </c>
      <c r="AQ303" s="144">
        <v>10996.44</v>
      </c>
      <c r="AR303" s="143">
        <v>1270.417524</v>
      </c>
      <c r="AS303" s="129">
        <v>775.94081219999998</v>
      </c>
      <c r="AT303" s="144">
        <v>41624.76000000006</v>
      </c>
      <c r="AU303" s="143">
        <v>5190.7213336000004</v>
      </c>
      <c r="AV303" s="129">
        <v>3660.843789999999</v>
      </c>
    </row>
    <row r="304" spans="1:48" x14ac:dyDescent="0.25">
      <c r="A304" s="7">
        <v>289</v>
      </c>
      <c r="B304" s="58" t="s">
        <v>738</v>
      </c>
      <c r="C304" s="125">
        <v>308</v>
      </c>
      <c r="D304" s="84">
        <v>0.25</v>
      </c>
      <c r="E304" s="84" t="s">
        <v>249</v>
      </c>
      <c r="F304" s="69">
        <v>40976</v>
      </c>
      <c r="G304" s="69">
        <v>41081</v>
      </c>
      <c r="H304" s="86" t="s">
        <v>307</v>
      </c>
      <c r="I304" s="65">
        <f t="shared" si="65"/>
        <v>253656.06</v>
      </c>
      <c r="J304" s="17">
        <f t="shared" si="66"/>
        <v>30627.714831799996</v>
      </c>
      <c r="K304" s="18">
        <f t="shared" si="63"/>
        <v>0.12074505466890874</v>
      </c>
      <c r="L304" s="19">
        <f t="shared" si="67"/>
        <v>19616.861375400011</v>
      </c>
      <c r="M304" s="127">
        <v>22574.339999999997</v>
      </c>
      <c r="N304" s="128">
        <v>2745.0914611999992</v>
      </c>
      <c r="O304" s="129">
        <v>1682.2413506000005</v>
      </c>
      <c r="P304" s="127">
        <v>31864.560000000001</v>
      </c>
      <c r="Q304" s="128">
        <v>3882.1696943999946</v>
      </c>
      <c r="R304" s="129">
        <v>2386.4853522000039</v>
      </c>
      <c r="S304" s="127">
        <v>38265.719999999987</v>
      </c>
      <c r="T304" s="128">
        <v>4665.6775336000001</v>
      </c>
      <c r="U304" s="129">
        <v>3169.8325504000004</v>
      </c>
      <c r="V304" s="127">
        <v>13993.080000000009</v>
      </c>
      <c r="W304" s="128">
        <v>1657.2745655999991</v>
      </c>
      <c r="X304" s="129">
        <v>1060.5587562000014</v>
      </c>
      <c r="Y304" s="127">
        <v>16820.94000000001</v>
      </c>
      <c r="Z304" s="128">
        <v>1945.0270644000022</v>
      </c>
      <c r="AA304" s="129">
        <v>1198.1579406000003</v>
      </c>
      <c r="AB304" s="127">
        <v>10359.359999999995</v>
      </c>
      <c r="AC304" s="128">
        <v>1197.1778056000001</v>
      </c>
      <c r="AD304" s="129">
        <v>677.83865380000043</v>
      </c>
      <c r="AE304" s="127">
        <v>16422.900000000005</v>
      </c>
      <c r="AF304" s="128">
        <v>1957.5588691999997</v>
      </c>
      <c r="AG304" s="129">
        <v>1156.7474227999994</v>
      </c>
      <c r="AH304" s="127">
        <v>6680.6999999999989</v>
      </c>
      <c r="AI304" s="128">
        <v>773.05150280000021</v>
      </c>
      <c r="AJ304" s="129">
        <v>405.65880979999974</v>
      </c>
      <c r="AK304" s="127">
        <v>20076.120000000014</v>
      </c>
      <c r="AL304" s="128">
        <v>2423.456380000001</v>
      </c>
      <c r="AM304" s="129">
        <v>1568.2151374000002</v>
      </c>
      <c r="AN304" s="144">
        <v>23758.020000000011</v>
      </c>
      <c r="AO304" s="143">
        <v>2913.6545348000018</v>
      </c>
      <c r="AP304" s="129">
        <v>1888.7620016000012</v>
      </c>
      <c r="AQ304" s="144">
        <v>10682.34</v>
      </c>
      <c r="AR304" s="143">
        <v>1226.0894510000001</v>
      </c>
      <c r="AS304" s="129">
        <v>742.62967140000001</v>
      </c>
      <c r="AT304" s="144">
        <v>42157.979999999989</v>
      </c>
      <c r="AU304" s="143">
        <v>5241.4859692000009</v>
      </c>
      <c r="AV304" s="129">
        <v>3679.7337286000025</v>
      </c>
    </row>
    <row r="305" spans="1:48" x14ac:dyDescent="0.25">
      <c r="A305" s="15">
        <v>290</v>
      </c>
      <c r="B305" s="58" t="s">
        <v>739</v>
      </c>
      <c r="C305" s="125">
        <v>309</v>
      </c>
      <c r="D305" s="84">
        <v>0.25</v>
      </c>
      <c r="E305" s="84" t="s">
        <v>249</v>
      </c>
      <c r="F305" s="69">
        <v>41050</v>
      </c>
      <c r="G305" s="69">
        <v>41081</v>
      </c>
      <c r="H305" s="86" t="s">
        <v>307</v>
      </c>
      <c r="I305" s="65">
        <f t="shared" si="65"/>
        <v>211713.41999999984</v>
      </c>
      <c r="J305" s="17">
        <f t="shared" si="66"/>
        <v>25389.895983199996</v>
      </c>
      <c r="K305" s="18">
        <f t="shared" si="63"/>
        <v>0.11992577505573343</v>
      </c>
      <c r="L305" s="19">
        <f t="shared" si="67"/>
        <v>16166.368358400001</v>
      </c>
      <c r="M305" s="127">
        <v>18734.159999999996</v>
      </c>
      <c r="N305" s="128">
        <v>2257.5335768000004</v>
      </c>
      <c r="O305" s="129">
        <v>1387.3555508000009</v>
      </c>
      <c r="P305" s="127">
        <v>23345.519999999986</v>
      </c>
      <c r="Q305" s="128">
        <v>2792.7712384000029</v>
      </c>
      <c r="R305" s="129">
        <v>1693.6115230000003</v>
      </c>
      <c r="S305" s="127">
        <v>30991.739999999976</v>
      </c>
      <c r="T305" s="128">
        <v>3761.3922651999997</v>
      </c>
      <c r="U305" s="129">
        <v>2543.7260085999997</v>
      </c>
      <c r="V305" s="127">
        <v>15550.799999999994</v>
      </c>
      <c r="W305" s="128">
        <v>1859.0091144</v>
      </c>
      <c r="X305" s="129">
        <v>1201.1804802000006</v>
      </c>
      <c r="Y305" s="127">
        <v>12690.960000000006</v>
      </c>
      <c r="Z305" s="128">
        <v>1484.6468080000002</v>
      </c>
      <c r="AA305" s="129">
        <v>911.68103619999977</v>
      </c>
      <c r="AB305" s="127">
        <v>9034.3799999999992</v>
      </c>
      <c r="AC305" s="128">
        <v>1043.8037924000007</v>
      </c>
      <c r="AD305" s="129">
        <v>580.60844179999981</v>
      </c>
      <c r="AE305" s="127">
        <v>14134.979999999998</v>
      </c>
      <c r="AF305" s="128">
        <v>1669.3720732000002</v>
      </c>
      <c r="AG305" s="129">
        <v>974.47512040000015</v>
      </c>
      <c r="AH305" s="127">
        <v>5218.6799999999967</v>
      </c>
      <c r="AI305" s="128">
        <v>604.33522079999977</v>
      </c>
      <c r="AJ305" s="129">
        <v>303.2129723999999</v>
      </c>
      <c r="AK305" s="127">
        <v>14905.799999999996</v>
      </c>
      <c r="AL305" s="128">
        <v>1722.0760000000002</v>
      </c>
      <c r="AM305" s="129">
        <v>1045.6798420000002</v>
      </c>
      <c r="AN305" s="144">
        <v>18746.64</v>
      </c>
      <c r="AO305" s="143">
        <v>2286.945987200002</v>
      </c>
      <c r="AP305" s="129">
        <v>1493.9638508</v>
      </c>
      <c r="AQ305" s="144">
        <v>12852.78</v>
      </c>
      <c r="AR305" s="143">
        <v>1525.18092</v>
      </c>
      <c r="AS305" s="129">
        <v>944.79035680000004</v>
      </c>
      <c r="AT305" s="144">
        <v>35506.97999999993</v>
      </c>
      <c r="AU305" s="143">
        <v>4382.8289867999956</v>
      </c>
      <c r="AV305" s="129">
        <v>3086.0831753999987</v>
      </c>
    </row>
    <row r="306" spans="1:48" x14ac:dyDescent="0.25">
      <c r="A306" s="7">
        <v>291</v>
      </c>
      <c r="B306" s="58" t="s">
        <v>740</v>
      </c>
      <c r="C306" s="125">
        <v>310</v>
      </c>
      <c r="D306" s="84">
        <v>0.2</v>
      </c>
      <c r="E306" s="84" t="s">
        <v>249</v>
      </c>
      <c r="F306" s="69">
        <v>40365</v>
      </c>
      <c r="G306" s="69">
        <v>40365</v>
      </c>
      <c r="H306" s="86" t="s">
        <v>475</v>
      </c>
      <c r="I306" s="65">
        <f t="shared" si="65"/>
        <v>163026.39999999994</v>
      </c>
      <c r="J306" s="17">
        <f t="shared" si="66"/>
        <v>20986.981305999998</v>
      </c>
      <c r="K306" s="18">
        <f t="shared" si="63"/>
        <v>0.12873363642943722</v>
      </c>
      <c r="L306" s="19">
        <f t="shared" si="67"/>
        <v>13772.923657999998</v>
      </c>
      <c r="M306" s="127">
        <v>15836.400000000001</v>
      </c>
      <c r="N306" s="128">
        <v>2035.8496060000009</v>
      </c>
      <c r="O306" s="129">
        <v>1253.6793219999995</v>
      </c>
      <c r="P306" s="127">
        <v>17098.800000000014</v>
      </c>
      <c r="Q306" s="128">
        <v>2202.0245219999993</v>
      </c>
      <c r="R306" s="129">
        <v>1393.4409220000005</v>
      </c>
      <c r="S306" s="127">
        <v>21939.999999999985</v>
      </c>
      <c r="T306" s="128">
        <v>2866.8416699999998</v>
      </c>
      <c r="U306" s="129">
        <v>1990.1999340000002</v>
      </c>
      <c r="V306" s="127">
        <v>13022.399999999991</v>
      </c>
      <c r="W306" s="128">
        <v>1659.4256359999997</v>
      </c>
      <c r="X306" s="129">
        <v>1103.3724839999998</v>
      </c>
      <c r="Y306" s="127">
        <v>12369.599999999991</v>
      </c>
      <c r="Z306" s="128">
        <v>1584.1798240000014</v>
      </c>
      <c r="AA306" s="129">
        <v>1025.2250920000008</v>
      </c>
      <c r="AB306" s="127">
        <v>7527.9999999999973</v>
      </c>
      <c r="AC306" s="128">
        <v>931.64123999999788</v>
      </c>
      <c r="AD306" s="129">
        <v>568.92859200000021</v>
      </c>
      <c r="AE306" s="127">
        <v>10127.200000000001</v>
      </c>
      <c r="AF306" s="128">
        <v>1292.4075779999994</v>
      </c>
      <c r="AG306" s="129">
        <v>780.63051400000018</v>
      </c>
      <c r="AH306" s="127">
        <v>4045.2000000000012</v>
      </c>
      <c r="AI306" s="128">
        <v>492.03091799999982</v>
      </c>
      <c r="AJ306" s="129">
        <v>272.34178199999997</v>
      </c>
      <c r="AK306" s="127">
        <v>11824</v>
      </c>
      <c r="AL306" s="128">
        <v>1500.4914300000005</v>
      </c>
      <c r="AM306" s="129">
        <v>972.67234199999996</v>
      </c>
      <c r="AN306" s="144">
        <v>13545.999999999989</v>
      </c>
      <c r="AO306" s="143">
        <v>1735.342060000002</v>
      </c>
      <c r="AP306" s="129">
        <v>1141.0770879999989</v>
      </c>
      <c r="AQ306" s="144">
        <v>12217.6</v>
      </c>
      <c r="AR306" s="143">
        <v>1565.0884140000001</v>
      </c>
      <c r="AS306" s="129">
        <v>1025.0501380000001</v>
      </c>
      <c r="AT306" s="144">
        <v>23471.199999999983</v>
      </c>
      <c r="AU306" s="143">
        <v>3121.6584080000002</v>
      </c>
      <c r="AV306" s="129">
        <v>2246.3054479999996</v>
      </c>
    </row>
    <row r="307" spans="1:48" x14ac:dyDescent="0.25">
      <c r="A307" s="7">
        <v>292</v>
      </c>
      <c r="B307" s="58" t="s">
        <v>741</v>
      </c>
      <c r="C307" s="125">
        <v>311</v>
      </c>
      <c r="D307" s="84">
        <v>0.2</v>
      </c>
      <c r="E307" s="84" t="s">
        <v>249</v>
      </c>
      <c r="F307" s="69">
        <v>40365</v>
      </c>
      <c r="G307" s="69">
        <v>40365</v>
      </c>
      <c r="H307" s="86" t="s">
        <v>475</v>
      </c>
      <c r="I307" s="65">
        <f t="shared" si="65"/>
        <v>119351.6</v>
      </c>
      <c r="J307" s="17">
        <f t="shared" si="66"/>
        <v>15119.454994000005</v>
      </c>
      <c r="K307" s="18">
        <f t="shared" si="63"/>
        <v>0.12667995229221898</v>
      </c>
      <c r="L307" s="19">
        <f t="shared" si="67"/>
        <v>9820.7143180000003</v>
      </c>
      <c r="M307" s="127">
        <v>11921.999999999996</v>
      </c>
      <c r="N307" s="128">
        <v>1528.8903899999982</v>
      </c>
      <c r="O307" s="129">
        <v>936.21565399999952</v>
      </c>
      <c r="P307" s="127">
        <v>12274.399999999996</v>
      </c>
      <c r="Q307" s="128">
        <v>1543.6061360000017</v>
      </c>
      <c r="R307" s="129">
        <v>962.67446800000005</v>
      </c>
      <c r="S307" s="127">
        <v>16216.800000000003</v>
      </c>
      <c r="T307" s="128">
        <v>2092.7899320000001</v>
      </c>
      <c r="U307" s="129">
        <v>1446.40164</v>
      </c>
      <c r="V307" s="127">
        <v>10652.800000000005</v>
      </c>
      <c r="W307" s="128">
        <v>1363.4541019999992</v>
      </c>
      <c r="X307" s="129">
        <v>912.62771000000021</v>
      </c>
      <c r="Y307" s="127">
        <v>9950.7999999999975</v>
      </c>
      <c r="Z307" s="128">
        <v>1265.434592000001</v>
      </c>
      <c r="AA307" s="129">
        <v>813.81188000000009</v>
      </c>
      <c r="AB307" s="127">
        <v>2878.4000000000005</v>
      </c>
      <c r="AC307" s="128">
        <v>340.64932599999997</v>
      </c>
      <c r="AD307" s="129">
        <v>190.39022999999992</v>
      </c>
      <c r="AE307" s="127">
        <v>7438.8000000000011</v>
      </c>
      <c r="AF307" s="128">
        <v>918.57308199999909</v>
      </c>
      <c r="AG307" s="129">
        <v>545.55529400000012</v>
      </c>
      <c r="AH307" s="127">
        <v>3061.6000000000045</v>
      </c>
      <c r="AI307" s="128">
        <v>365.01997400000005</v>
      </c>
      <c r="AJ307" s="129">
        <v>197.45771000000008</v>
      </c>
      <c r="AK307" s="127">
        <v>9623.1999999999935</v>
      </c>
      <c r="AL307" s="128">
        <v>1210.1381880000006</v>
      </c>
      <c r="AM307" s="129">
        <v>771.19461200000012</v>
      </c>
      <c r="AN307" s="144">
        <v>10086.799999999994</v>
      </c>
      <c r="AO307" s="143">
        <v>1276.4943219999996</v>
      </c>
      <c r="AP307" s="129">
        <v>832.45415000000037</v>
      </c>
      <c r="AQ307" s="144">
        <v>9132.7999999999993</v>
      </c>
      <c r="AR307" s="143">
        <v>1144.5901220000001</v>
      </c>
      <c r="AS307" s="129">
        <v>738.00351799999999</v>
      </c>
      <c r="AT307" s="144">
        <v>16113.200000000019</v>
      </c>
      <c r="AU307" s="143">
        <v>2069.8148280000028</v>
      </c>
      <c r="AV307" s="129">
        <v>1473.9274519999997</v>
      </c>
    </row>
    <row r="308" spans="1:48" x14ac:dyDescent="0.25">
      <c r="A308" s="15">
        <v>293</v>
      </c>
      <c r="B308" s="58" t="s">
        <v>742</v>
      </c>
      <c r="C308" s="125">
        <v>312</v>
      </c>
      <c r="D308" s="84">
        <v>0.2</v>
      </c>
      <c r="E308" s="84" t="s">
        <v>249</v>
      </c>
      <c r="F308" s="69">
        <v>40365</v>
      </c>
      <c r="G308" s="69">
        <v>40365</v>
      </c>
      <c r="H308" s="86" t="s">
        <v>475</v>
      </c>
      <c r="I308" s="65">
        <f t="shared" si="65"/>
        <v>170417.99999999994</v>
      </c>
      <c r="J308" s="17">
        <f t="shared" si="66"/>
        <v>22040.14011</v>
      </c>
      <c r="K308" s="18">
        <f t="shared" si="63"/>
        <v>0.12932988363905226</v>
      </c>
      <c r="L308" s="19">
        <f t="shared" si="67"/>
        <v>14494.469186000002</v>
      </c>
      <c r="M308" s="127">
        <v>16145.6</v>
      </c>
      <c r="N308" s="128">
        <v>2078.1752340000012</v>
      </c>
      <c r="O308" s="129">
        <v>1279.1233099999993</v>
      </c>
      <c r="P308" s="127">
        <v>17052.799999999974</v>
      </c>
      <c r="Q308" s="128">
        <v>2185.8805219999995</v>
      </c>
      <c r="R308" s="129">
        <v>1381.6556220000004</v>
      </c>
      <c r="S308" s="127">
        <v>22804.800000000003</v>
      </c>
      <c r="T308" s="128">
        <v>2975.5282819999989</v>
      </c>
      <c r="U308" s="129">
        <v>2067.3783820000008</v>
      </c>
      <c r="V308" s="127">
        <v>14235.999999999985</v>
      </c>
      <c r="W308" s="128">
        <v>1828.439879999999</v>
      </c>
      <c r="X308" s="129">
        <v>1222.0066720000004</v>
      </c>
      <c r="Y308" s="127">
        <v>13495.600000000006</v>
      </c>
      <c r="Z308" s="128">
        <v>1738.5276040000024</v>
      </c>
      <c r="AA308" s="129">
        <v>1126.7396000000003</v>
      </c>
      <c r="AB308" s="127">
        <v>7608.4000000000015</v>
      </c>
      <c r="AC308" s="128">
        <v>944.44983599999875</v>
      </c>
      <c r="AD308" s="129">
        <v>576.76396</v>
      </c>
      <c r="AE308" s="127">
        <v>10301.199999999999</v>
      </c>
      <c r="AF308" s="128">
        <v>1322.3521380000004</v>
      </c>
      <c r="AG308" s="129">
        <v>801.95819399999993</v>
      </c>
      <c r="AH308" s="127">
        <v>4535.6000000000013</v>
      </c>
      <c r="AI308" s="128">
        <v>564.01253399999962</v>
      </c>
      <c r="AJ308" s="129">
        <v>316.59349399999985</v>
      </c>
      <c r="AK308" s="127">
        <v>13397.199999999984</v>
      </c>
      <c r="AL308" s="128">
        <v>1723.1226879999992</v>
      </c>
      <c r="AM308" s="129">
        <v>1115.5022879999999</v>
      </c>
      <c r="AN308" s="144">
        <v>14208.399999999983</v>
      </c>
      <c r="AO308" s="143">
        <v>1834.3428660000027</v>
      </c>
      <c r="AP308" s="129">
        <v>1210.7438219999997</v>
      </c>
      <c r="AQ308" s="144">
        <v>12244</v>
      </c>
      <c r="AR308" s="143">
        <v>1594.2035699999999</v>
      </c>
      <c r="AS308" s="129">
        <v>1049.465518</v>
      </c>
      <c r="AT308" s="144">
        <v>24388.400000000027</v>
      </c>
      <c r="AU308" s="143">
        <v>3251.1049559999988</v>
      </c>
      <c r="AV308" s="129">
        <v>2346.5383240000001</v>
      </c>
    </row>
    <row r="309" spans="1:48" x14ac:dyDescent="0.25">
      <c r="A309" s="7">
        <v>294</v>
      </c>
      <c r="B309" s="58" t="s">
        <v>743</v>
      </c>
      <c r="C309" s="125">
        <v>313</v>
      </c>
      <c r="D309" s="84">
        <v>0.2</v>
      </c>
      <c r="E309" s="84" t="s">
        <v>249</v>
      </c>
      <c r="F309" s="69">
        <v>40365</v>
      </c>
      <c r="G309" s="69">
        <v>40365</v>
      </c>
      <c r="H309" s="86" t="s">
        <v>475</v>
      </c>
      <c r="I309" s="65">
        <f t="shared" si="65"/>
        <v>148952.80000000005</v>
      </c>
      <c r="J309" s="17">
        <f t="shared" si="66"/>
        <v>19107.192572</v>
      </c>
      <c r="K309" s="18">
        <f t="shared" si="63"/>
        <v>0.12827682710227664</v>
      </c>
      <c r="L309" s="19">
        <f t="shared" si="67"/>
        <v>12522.481248</v>
      </c>
      <c r="M309" s="127">
        <v>13963.200000000006</v>
      </c>
      <c r="N309" s="128">
        <v>1795.190098</v>
      </c>
      <c r="O309" s="129">
        <v>1112.6983980000009</v>
      </c>
      <c r="P309" s="127">
        <v>15287.200000000012</v>
      </c>
      <c r="Q309" s="128">
        <v>1965.3803179999991</v>
      </c>
      <c r="R309" s="129">
        <v>1244.2829739999979</v>
      </c>
      <c r="S309" s="127">
        <v>20129.199999999986</v>
      </c>
      <c r="T309" s="128">
        <v>2588.0649180000014</v>
      </c>
      <c r="U309" s="129">
        <v>1789.7095900000008</v>
      </c>
      <c r="V309" s="127">
        <v>11976.399999999996</v>
      </c>
      <c r="W309" s="128">
        <v>1527.3434859999984</v>
      </c>
      <c r="X309" s="129">
        <v>1016.0162259999998</v>
      </c>
      <c r="Y309" s="127">
        <v>12096.400000000005</v>
      </c>
      <c r="Z309" s="128">
        <v>1554.9228860000021</v>
      </c>
      <c r="AA309" s="129">
        <v>1006.0647979999994</v>
      </c>
      <c r="AB309" s="127">
        <v>5692.8000000000038</v>
      </c>
      <c r="AC309" s="128">
        <v>685.8518219999994</v>
      </c>
      <c r="AD309" s="129">
        <v>397.83315799999997</v>
      </c>
      <c r="AE309" s="127">
        <v>9420.0000000000073</v>
      </c>
      <c r="AF309" s="128">
        <v>1206.1877699999998</v>
      </c>
      <c r="AG309" s="129">
        <v>728.97056599999951</v>
      </c>
      <c r="AH309" s="127">
        <v>4115.6000000000004</v>
      </c>
      <c r="AI309" s="128">
        <v>510.00376399999959</v>
      </c>
      <c r="AJ309" s="129">
        <v>287.28791600000028</v>
      </c>
      <c r="AK309" s="127">
        <v>11363.6</v>
      </c>
      <c r="AL309" s="128">
        <v>1436.6452139999997</v>
      </c>
      <c r="AM309" s="129">
        <v>929.79752199999984</v>
      </c>
      <c r="AN309" s="144">
        <v>13169.599999999999</v>
      </c>
      <c r="AO309" s="143">
        <v>1695.4808940000012</v>
      </c>
      <c r="AP309" s="129">
        <v>1117.4064540000002</v>
      </c>
      <c r="AQ309" s="144">
        <v>10189.6</v>
      </c>
      <c r="AR309" s="143">
        <v>1299.8098640000001</v>
      </c>
      <c r="AS309" s="129">
        <v>846.506396</v>
      </c>
      <c r="AT309" s="144">
        <v>21549.199999999997</v>
      </c>
      <c r="AU309" s="143">
        <v>2842.3115379999986</v>
      </c>
      <c r="AV309" s="129">
        <v>2045.9072500000002</v>
      </c>
    </row>
    <row r="310" spans="1:48" ht="15.75" thickBot="1" x14ac:dyDescent="0.3">
      <c r="A310" s="7">
        <v>295</v>
      </c>
      <c r="B310" s="59" t="s">
        <v>476</v>
      </c>
      <c r="C310" s="53">
        <v>329</v>
      </c>
      <c r="D310" s="85">
        <v>20.7</v>
      </c>
      <c r="E310" s="85" t="s">
        <v>249</v>
      </c>
      <c r="F310" s="71">
        <v>41016</v>
      </c>
      <c r="G310" s="71">
        <v>41016</v>
      </c>
      <c r="H310" s="108" t="s">
        <v>670</v>
      </c>
      <c r="I310" s="83">
        <f t="shared" si="65"/>
        <v>50477241.021687403</v>
      </c>
      <c r="J310" s="29">
        <f t="shared" si="66"/>
        <v>5175185.7531385031</v>
      </c>
      <c r="K310" s="30">
        <f t="shared" si="63"/>
        <v>0.10252513109650742</v>
      </c>
      <c r="L310" s="31">
        <f t="shared" si="67"/>
        <v>2947508.8584758849</v>
      </c>
      <c r="M310" s="150">
        <v>4331654.2495823186</v>
      </c>
      <c r="N310" s="151">
        <v>448994.12275677593</v>
      </c>
      <c r="O310" s="152">
        <v>226814.17478820484</v>
      </c>
      <c r="P310" s="150">
        <v>6279378.874394522</v>
      </c>
      <c r="Q310" s="151">
        <v>652027.8150572757</v>
      </c>
      <c r="R310" s="152">
        <v>359543.52568047476</v>
      </c>
      <c r="S310" s="150">
        <v>6794451.1243438441</v>
      </c>
      <c r="T310" s="151">
        <v>708689.48345497448</v>
      </c>
      <c r="U310" s="152">
        <v>442756.58143816533</v>
      </c>
      <c r="V310" s="150">
        <v>4576292.8745589284</v>
      </c>
      <c r="W310" s="151">
        <v>459989.17339697923</v>
      </c>
      <c r="X310" s="152">
        <v>275786.11293099559</v>
      </c>
      <c r="Y310" s="150">
        <v>4174862.9995974256</v>
      </c>
      <c r="Z310" s="151">
        <v>421985.75635973946</v>
      </c>
      <c r="AA310" s="152">
        <v>244582.362516858</v>
      </c>
      <c r="AB310" s="150">
        <v>2855785.6247247169</v>
      </c>
      <c r="AC310" s="151">
        <v>283655.36229345528</v>
      </c>
      <c r="AD310" s="152">
        <v>167087.94046843014</v>
      </c>
      <c r="AE310" s="150">
        <v>3267138.874685219</v>
      </c>
      <c r="AF310" s="151">
        <v>332892.7686889997</v>
      </c>
      <c r="AG310" s="152">
        <v>184492.51266079838</v>
      </c>
      <c r="AH310" s="150">
        <v>2641629.3747463208</v>
      </c>
      <c r="AI310" s="151">
        <v>261057.8678154604</v>
      </c>
      <c r="AJ310" s="152">
        <v>131588.16602415306</v>
      </c>
      <c r="AK310" s="127">
        <v>4997588.749518225</v>
      </c>
      <c r="AL310" s="128">
        <v>512372.80866935704</v>
      </c>
      <c r="AM310" s="129">
        <v>287922.29307471996</v>
      </c>
      <c r="AN310" s="144">
        <v>4924679.3745251382</v>
      </c>
      <c r="AO310" s="143">
        <v>509978.12227184384</v>
      </c>
      <c r="AP310" s="129">
        <v>290418.4460917727</v>
      </c>
      <c r="AQ310" s="144">
        <v>3759197.75</v>
      </c>
      <c r="AR310" s="143">
        <v>383724.55530000001</v>
      </c>
      <c r="AS310" s="129">
        <v>215821.1721</v>
      </c>
      <c r="AT310" s="144">
        <v>1874581.1510107466</v>
      </c>
      <c r="AU310" s="143">
        <v>199817.91707364225</v>
      </c>
      <c r="AV310" s="129">
        <v>120695.57070131246</v>
      </c>
    </row>
    <row r="311" spans="1:48" x14ac:dyDescent="0.25">
      <c r="A311" s="101"/>
      <c r="B311" s="102"/>
      <c r="C311" s="102"/>
      <c r="D311" s="103">
        <f>SUM(D259:D310)</f>
        <v>64.695000000000007</v>
      </c>
      <c r="E311" s="103"/>
      <c r="F311" s="104"/>
      <c r="G311" s="104"/>
      <c r="H311" s="119" t="s">
        <v>504</v>
      </c>
      <c r="I311" s="105">
        <f>SUM(I259:I310)</f>
        <v>137146153.64698237</v>
      </c>
      <c r="J311" s="105">
        <f>SUM(J259:J310)</f>
        <v>14490766.858045189</v>
      </c>
      <c r="K311" s="105"/>
      <c r="L311" s="117">
        <f t="shared" ref="L311:AV311" si="68">SUM(L259:L310)</f>
        <v>8477048.0894945841</v>
      </c>
      <c r="M311" s="105">
        <f t="shared" si="68"/>
        <v>12284388.704269718</v>
      </c>
      <c r="N311" s="105">
        <f t="shared" si="68"/>
        <v>1304034.6864343463</v>
      </c>
      <c r="O311" s="105">
        <f t="shared" si="68"/>
        <v>672650.08828184102</v>
      </c>
      <c r="P311" s="105">
        <f t="shared" si="68"/>
        <v>15808889.919120762</v>
      </c>
      <c r="Q311" s="105">
        <f t="shared" si="68"/>
        <v>1676297.2324263607</v>
      </c>
      <c r="R311" s="105">
        <f t="shared" si="68"/>
        <v>939491.51520340377</v>
      </c>
      <c r="S311" s="105">
        <f t="shared" si="68"/>
        <v>18444593.434809711</v>
      </c>
      <c r="T311" s="105">
        <f t="shared" si="68"/>
        <v>1962311.0429358035</v>
      </c>
      <c r="U311" s="105">
        <f t="shared" si="68"/>
        <v>1234602.4986305824</v>
      </c>
      <c r="V311" s="105">
        <f t="shared" si="68"/>
        <v>10720275.681443669</v>
      </c>
      <c r="W311" s="105">
        <f t="shared" si="68"/>
        <v>1118161.181797659</v>
      </c>
      <c r="X311" s="105">
        <f t="shared" si="68"/>
        <v>677853.00777655537</v>
      </c>
      <c r="Y311" s="105">
        <f t="shared" si="68"/>
        <v>9981426.6835079454</v>
      </c>
      <c r="Z311" s="105">
        <f t="shared" si="68"/>
        <v>1041855.2714120731</v>
      </c>
      <c r="AA311" s="105">
        <f t="shared" si="68"/>
        <v>616100.57373845996</v>
      </c>
      <c r="AB311" s="105">
        <f t="shared" si="68"/>
        <v>6532527.930183176</v>
      </c>
      <c r="AC311" s="105">
        <f t="shared" si="68"/>
        <v>671880.12158274488</v>
      </c>
      <c r="AD311" s="105">
        <f t="shared" si="68"/>
        <v>405088.05425107456</v>
      </c>
      <c r="AE311" s="105">
        <f t="shared" si="68"/>
        <v>8725205.6234359499</v>
      </c>
      <c r="AF311" s="105">
        <f t="shared" si="68"/>
        <v>914563.43793410249</v>
      </c>
      <c r="AG311" s="105">
        <f t="shared" si="68"/>
        <v>512184.49121115805</v>
      </c>
      <c r="AH311" s="105">
        <f t="shared" si="68"/>
        <v>5807746.5662343763</v>
      </c>
      <c r="AI311" s="105">
        <f t="shared" si="68"/>
        <v>594317.41975345358</v>
      </c>
      <c r="AJ311" s="105">
        <f t="shared" si="68"/>
        <v>309339.45983863604</v>
      </c>
      <c r="AK311" s="105">
        <f>SUM(AK259:AK310)</f>
        <v>12475790.225047056</v>
      </c>
      <c r="AL311" s="105">
        <f t="shared" si="68"/>
        <v>1313890.996852268</v>
      </c>
      <c r="AM311" s="105">
        <f t="shared" si="68"/>
        <v>754085.9244109547</v>
      </c>
      <c r="AN311" s="105">
        <f t="shared" si="68"/>
        <v>13139383.056036372</v>
      </c>
      <c r="AO311" s="105">
        <f t="shared" si="68"/>
        <v>1387307.9100843472</v>
      </c>
      <c r="AP311" s="105">
        <f t="shared" si="68"/>
        <v>799988.02032722754</v>
      </c>
      <c r="AQ311" s="105">
        <f t="shared" si="68"/>
        <v>9868298.1368200034</v>
      </c>
      <c r="AR311" s="105">
        <f t="shared" si="68"/>
        <v>1035060.1673649</v>
      </c>
      <c r="AS311" s="105">
        <f t="shared" si="68"/>
        <v>596044.89844999998</v>
      </c>
      <c r="AT311" s="105">
        <f t="shared" si="68"/>
        <v>13357627.686073611</v>
      </c>
      <c r="AU311" s="105">
        <f t="shared" si="68"/>
        <v>1471087.3894671295</v>
      </c>
      <c r="AV311" s="105">
        <f t="shared" si="68"/>
        <v>959619.55737469066</v>
      </c>
    </row>
    <row r="312" spans="1:48" ht="15.75" x14ac:dyDescent="0.25">
      <c r="H312" s="120" t="s">
        <v>505</v>
      </c>
      <c r="I312" s="107">
        <f>I311+I257+I112+I59</f>
        <v>882792341.37367964</v>
      </c>
      <c r="J312" s="106">
        <f>J311+J257+J112+J59</f>
        <v>131896313.58702829</v>
      </c>
      <c r="K312" s="106"/>
      <c r="L312" s="118">
        <f t="shared" ref="L312:AV312" si="69">L311+L257+L112+L59</f>
        <v>91624461.95291169</v>
      </c>
      <c r="M312" s="107">
        <f t="shared" si="69"/>
        <v>82389496.560325548</v>
      </c>
      <c r="N312" s="106">
        <f t="shared" si="69"/>
        <v>12466565.203354696</v>
      </c>
      <c r="O312" s="106">
        <f t="shared" si="69"/>
        <v>7861113.003062129</v>
      </c>
      <c r="P312" s="106">
        <f t="shared" si="69"/>
        <v>83185203.135691956</v>
      </c>
      <c r="Q312" s="106">
        <f t="shared" si="69"/>
        <v>12366492.03549381</v>
      </c>
      <c r="R312" s="106">
        <f t="shared" si="69"/>
        <v>8454042.736695176</v>
      </c>
      <c r="S312" s="106">
        <f t="shared" si="69"/>
        <v>97384965.352416188</v>
      </c>
      <c r="T312" s="106">
        <f t="shared" si="69"/>
        <v>14401998.124343047</v>
      </c>
      <c r="U312" s="106">
        <f t="shared" si="69"/>
        <v>10512238.066792412</v>
      </c>
      <c r="V312" s="106">
        <f t="shared" si="69"/>
        <v>79588096.385124892</v>
      </c>
      <c r="W312" s="106">
        <f t="shared" si="69"/>
        <v>12038404.571465133</v>
      </c>
      <c r="X312" s="106">
        <f t="shared" si="69"/>
        <v>8604962.116167957</v>
      </c>
      <c r="Y312" s="106">
        <f t="shared" si="69"/>
        <v>73030215.130673587</v>
      </c>
      <c r="Z312" s="106">
        <f t="shared" si="69"/>
        <v>11067566.653311102</v>
      </c>
      <c r="AA312" s="106">
        <f t="shared" si="69"/>
        <v>7873008.069428388</v>
      </c>
      <c r="AB312" s="106">
        <f t="shared" si="69"/>
        <v>62312049.068868741</v>
      </c>
      <c r="AC312" s="106">
        <f t="shared" si="69"/>
        <v>9510314.2690606974</v>
      </c>
      <c r="AD312" s="106">
        <f t="shared" si="69"/>
        <v>6756721.4212353732</v>
      </c>
      <c r="AE312" s="106">
        <f t="shared" si="69"/>
        <v>48244021.84386532</v>
      </c>
      <c r="AF312" s="106">
        <f t="shared" si="69"/>
        <v>7293079.883502895</v>
      </c>
      <c r="AG312" s="106">
        <f t="shared" si="69"/>
        <v>4958970.3095962815</v>
      </c>
      <c r="AH312" s="106">
        <f t="shared" si="69"/>
        <v>53319946.370041333</v>
      </c>
      <c r="AI312" s="106">
        <f t="shared" si="69"/>
        <v>8191344.6626350284</v>
      </c>
      <c r="AJ312" s="106">
        <f t="shared" si="69"/>
        <v>5559458.3049357012</v>
      </c>
      <c r="AK312" s="106">
        <f t="shared" si="69"/>
        <v>67225446.478599131</v>
      </c>
      <c r="AL312" s="106">
        <f t="shared" si="69"/>
        <v>9668994.9496206734</v>
      </c>
      <c r="AM312" s="106">
        <f t="shared" si="69"/>
        <v>6430024.857543163</v>
      </c>
      <c r="AN312" s="106">
        <f t="shared" si="69"/>
        <v>78365604.777984113</v>
      </c>
      <c r="AO312" s="106">
        <f t="shared" si="69"/>
        <v>11572854.673393935</v>
      </c>
      <c r="AP312" s="106">
        <f t="shared" si="69"/>
        <v>7905677.9684773497</v>
      </c>
      <c r="AQ312" s="106">
        <f t="shared" si="69"/>
        <v>76009328.671736002</v>
      </c>
      <c r="AR312" s="106">
        <f t="shared" si="69"/>
        <v>11276616.038047168</v>
      </c>
      <c r="AS312" s="106">
        <f t="shared" si="69"/>
        <v>7845987.6138424762</v>
      </c>
      <c r="AT312" s="106">
        <f t="shared" si="69"/>
        <v>81737967.598353058</v>
      </c>
      <c r="AU312" s="106">
        <f t="shared" si="69"/>
        <v>12042082.522800094</v>
      </c>
      <c r="AV312" s="106">
        <f t="shared" si="69"/>
        <v>8862257.485135287</v>
      </c>
    </row>
    <row r="313" spans="1:48" s="88" customFormat="1" x14ac:dyDescent="0.25">
      <c r="AN313"/>
      <c r="AO313"/>
      <c r="AP313"/>
      <c r="AQ313"/>
      <c r="AR313"/>
      <c r="AS313"/>
      <c r="AT313"/>
      <c r="AU313"/>
      <c r="AV313"/>
    </row>
    <row r="314" spans="1:48" s="88" customFormat="1" x14ac:dyDescent="0.25">
      <c r="AN314"/>
      <c r="AO314"/>
      <c r="AP314"/>
      <c r="AQ314"/>
      <c r="AR314"/>
      <c r="AS314"/>
      <c r="AT314"/>
      <c r="AU314"/>
      <c r="AV314"/>
    </row>
    <row r="315" spans="1:48" x14ac:dyDescent="0.25">
      <c r="I315" s="35"/>
      <c r="J315" s="35"/>
      <c r="K315" s="35"/>
    </row>
    <row r="316" spans="1:48" x14ac:dyDescent="0.25">
      <c r="A316"/>
      <c r="B316"/>
      <c r="C316"/>
      <c r="D316"/>
      <c r="E316"/>
      <c r="F316"/>
      <c r="G316"/>
      <c r="H316"/>
      <c r="I316" s="35"/>
      <c r="J316" s="35"/>
      <c r="K316" s="35"/>
      <c r="L316"/>
    </row>
  </sheetData>
  <autoFilter ref="E1:E316"/>
  <mergeCells count="21">
    <mergeCell ref="S2:U2"/>
    <mergeCell ref="V2:X2"/>
    <mergeCell ref="Y2:AA2"/>
    <mergeCell ref="AB2:AD2"/>
    <mergeCell ref="AE2:AG2"/>
    <mergeCell ref="AN2:AP2"/>
    <mergeCell ref="AQ2:AS2"/>
    <mergeCell ref="AT2:AV2"/>
    <mergeCell ref="AK2:AM2"/>
    <mergeCell ref="AH2:AJ2"/>
    <mergeCell ref="A2:A3"/>
    <mergeCell ref="B2:B3"/>
    <mergeCell ref="I2:L2"/>
    <mergeCell ref="M2:O2"/>
    <mergeCell ref="P2:R2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zoomScaleNormal="100" workbookViewId="0">
      <selection activeCell="B38" sqref="B38"/>
    </sheetView>
  </sheetViews>
  <sheetFormatPr defaultRowHeight="15" x14ac:dyDescent="0.25"/>
  <cols>
    <col min="1" max="1" width="9.140625" style="1"/>
    <col min="2" max="2" width="30.140625" style="2" customWidth="1"/>
    <col min="3" max="3" width="12.7109375" style="2" customWidth="1"/>
    <col min="4" max="4" width="12.85546875" style="2" customWidth="1"/>
    <col min="5" max="5" width="16.5703125" style="2" customWidth="1"/>
    <col min="6" max="6" width="17" style="2" customWidth="1"/>
    <col min="7" max="7" width="40.42578125" style="2" customWidth="1"/>
    <col min="8" max="8" width="16.85546875" style="1" customWidth="1"/>
    <col min="9" max="20" width="15.28515625" customWidth="1"/>
  </cols>
  <sheetData>
    <row r="1" spans="1:20" ht="15.75" thickBot="1" x14ac:dyDescent="0.3"/>
    <row r="2" spans="1:20" s="3" customFormat="1" ht="15.75" customHeight="1" thickBot="1" x14ac:dyDescent="0.3">
      <c r="A2" s="159"/>
      <c r="B2" s="161" t="s">
        <v>499</v>
      </c>
      <c r="C2" s="164" t="s">
        <v>200</v>
      </c>
      <c r="D2" s="164" t="s">
        <v>203</v>
      </c>
      <c r="E2" s="164" t="s">
        <v>204</v>
      </c>
      <c r="F2" s="164" t="s">
        <v>205</v>
      </c>
      <c r="G2" s="164" t="s">
        <v>206</v>
      </c>
      <c r="H2" s="169" t="s">
        <v>442</v>
      </c>
      <c r="I2" s="141" t="s">
        <v>0</v>
      </c>
      <c r="J2" s="142" t="s">
        <v>1</v>
      </c>
      <c r="K2" s="142" t="s">
        <v>2</v>
      </c>
      <c r="L2" s="142" t="s">
        <v>3</v>
      </c>
      <c r="M2" s="142" t="s">
        <v>4</v>
      </c>
      <c r="N2" s="142" t="s">
        <v>5</v>
      </c>
      <c r="O2" s="142" t="s">
        <v>6</v>
      </c>
      <c r="P2" s="142" t="s">
        <v>7</v>
      </c>
      <c r="Q2" s="142" t="s">
        <v>8</v>
      </c>
      <c r="R2" s="142" t="s">
        <v>9</v>
      </c>
      <c r="S2" s="142" t="s">
        <v>10</v>
      </c>
      <c r="T2" s="142" t="s">
        <v>11</v>
      </c>
    </row>
    <row r="3" spans="1:20" s="1" customFormat="1" ht="44.25" customHeight="1" thickBot="1" x14ac:dyDescent="0.3">
      <c r="A3" s="160"/>
      <c r="B3" s="168"/>
      <c r="C3" s="165"/>
      <c r="D3" s="165"/>
      <c r="E3" s="165"/>
      <c r="F3" s="165"/>
      <c r="G3" s="165"/>
      <c r="H3" s="170"/>
      <c r="I3" s="48" t="s">
        <v>12</v>
      </c>
      <c r="J3" s="6" t="s">
        <v>12</v>
      </c>
      <c r="K3" s="6" t="s">
        <v>12</v>
      </c>
      <c r="L3" s="6" t="s">
        <v>12</v>
      </c>
      <c r="M3" s="6" t="s">
        <v>12</v>
      </c>
      <c r="N3" s="6" t="s">
        <v>12</v>
      </c>
      <c r="O3" s="6" t="s">
        <v>12</v>
      </c>
      <c r="P3" s="6" t="s">
        <v>12</v>
      </c>
      <c r="Q3" s="6" t="s">
        <v>12</v>
      </c>
      <c r="R3" s="6" t="s">
        <v>12</v>
      </c>
      <c r="S3" s="6" t="s">
        <v>12</v>
      </c>
      <c r="T3" s="6" t="s">
        <v>12</v>
      </c>
    </row>
    <row r="4" spans="1:20" x14ac:dyDescent="0.25">
      <c r="A4" s="7">
        <v>1</v>
      </c>
      <c r="B4" s="8" t="s">
        <v>201</v>
      </c>
      <c r="C4" s="49">
        <v>14.9</v>
      </c>
      <c r="D4" s="78" t="s">
        <v>207</v>
      </c>
      <c r="E4" s="80">
        <v>39661</v>
      </c>
      <c r="F4" s="81">
        <v>39661</v>
      </c>
      <c r="G4" s="8" t="s">
        <v>245</v>
      </c>
      <c r="H4" s="12">
        <f>SUM(I4:T4)</f>
        <v>2282229.6399999997</v>
      </c>
      <c r="I4" s="50">
        <v>190629.36</v>
      </c>
      <c r="J4" s="50">
        <v>190629.36</v>
      </c>
      <c r="K4" s="50">
        <v>190629.36</v>
      </c>
      <c r="L4" s="50">
        <v>190629.36</v>
      </c>
      <c r="M4" s="50">
        <v>190629.36</v>
      </c>
      <c r="N4" s="50">
        <v>190629.36</v>
      </c>
      <c r="O4" s="50">
        <v>190629.36</v>
      </c>
      <c r="P4" s="50">
        <v>190629.36</v>
      </c>
      <c r="Q4" s="50">
        <v>190629.36</v>
      </c>
      <c r="R4" s="14">
        <v>185306.68</v>
      </c>
      <c r="S4" s="14">
        <v>190629.36</v>
      </c>
      <c r="T4" s="14">
        <v>190629.36</v>
      </c>
    </row>
    <row r="5" spans="1:20" x14ac:dyDescent="0.25">
      <c r="A5" s="15">
        <v>2</v>
      </c>
      <c r="B5" s="16" t="s">
        <v>497</v>
      </c>
      <c r="C5" s="51">
        <v>144</v>
      </c>
      <c r="D5" s="78" t="s">
        <v>207</v>
      </c>
      <c r="E5" s="70">
        <v>38656</v>
      </c>
      <c r="F5" s="69">
        <v>39230</v>
      </c>
      <c r="G5" s="8" t="s">
        <v>246</v>
      </c>
      <c r="H5" s="12">
        <f t="shared" ref="H5:H8" si="0">SUM(I5:T5)</f>
        <v>3058950.6</v>
      </c>
      <c r="I5" s="52">
        <v>306912</v>
      </c>
      <c r="J5" s="52">
        <v>306912</v>
      </c>
      <c r="K5" s="52">
        <v>306912</v>
      </c>
      <c r="L5" s="52">
        <v>306912</v>
      </c>
      <c r="M5" s="52">
        <v>306912</v>
      </c>
      <c r="N5" s="52">
        <v>306912</v>
      </c>
      <c r="O5" s="52">
        <v>306912</v>
      </c>
      <c r="P5" s="52">
        <v>306912</v>
      </c>
      <c r="Q5" s="52">
        <v>306912</v>
      </c>
      <c r="R5" s="22">
        <v>-317081.40000000002</v>
      </c>
      <c r="S5" s="22">
        <v>306912</v>
      </c>
      <c r="T5" s="22">
        <v>306912</v>
      </c>
    </row>
    <row r="6" spans="1:20" x14ac:dyDescent="0.25">
      <c r="A6" s="15">
        <v>3</v>
      </c>
      <c r="B6" s="16" t="s">
        <v>498</v>
      </c>
      <c r="C6" s="51">
        <v>832.3</v>
      </c>
      <c r="D6" s="78" t="s">
        <v>207</v>
      </c>
      <c r="E6" s="70">
        <v>39811</v>
      </c>
      <c r="F6" s="69">
        <v>41541</v>
      </c>
      <c r="G6" s="8" t="s">
        <v>247</v>
      </c>
      <c r="H6" s="12">
        <f t="shared" si="0"/>
        <v>20968767.362500004</v>
      </c>
      <c r="I6" s="52">
        <v>1773908.73</v>
      </c>
      <c r="J6" s="52">
        <v>1773908.73</v>
      </c>
      <c r="K6" s="52">
        <v>1773908.73</v>
      </c>
      <c r="L6" s="52">
        <v>1773908.73</v>
      </c>
      <c r="M6" s="52">
        <v>1773908.73</v>
      </c>
      <c r="N6" s="52">
        <v>1773908.73</v>
      </c>
      <c r="O6" s="52">
        <v>1773908.73</v>
      </c>
      <c r="P6" s="52">
        <v>1773908.73</v>
      </c>
      <c r="Q6" s="52">
        <v>1773908.73</v>
      </c>
      <c r="R6" s="22">
        <v>1455771.3325</v>
      </c>
      <c r="S6" s="22">
        <v>1773908.73</v>
      </c>
      <c r="T6" s="22">
        <v>1773908.73</v>
      </c>
    </row>
    <row r="7" spans="1:20" x14ac:dyDescent="0.25">
      <c r="A7" s="15">
        <v>4</v>
      </c>
      <c r="B7" s="16" t="s">
        <v>202</v>
      </c>
      <c r="C7" s="51">
        <v>47.7</v>
      </c>
      <c r="D7" s="78" t="s">
        <v>207</v>
      </c>
      <c r="E7" s="70">
        <v>38888</v>
      </c>
      <c r="F7" s="69">
        <v>39722</v>
      </c>
      <c r="G7" s="8" t="s">
        <v>248</v>
      </c>
      <c r="H7" s="12">
        <f t="shared" si="0"/>
        <v>5687588.6399999978</v>
      </c>
      <c r="I7" s="52">
        <v>473965.72</v>
      </c>
      <c r="J7" s="52">
        <v>473965.72</v>
      </c>
      <c r="K7" s="52">
        <v>473965.72</v>
      </c>
      <c r="L7" s="52">
        <v>473965.72</v>
      </c>
      <c r="M7" s="52">
        <v>473965.72</v>
      </c>
      <c r="N7" s="52">
        <v>473965.72</v>
      </c>
      <c r="O7" s="52">
        <v>473965.72</v>
      </c>
      <c r="P7" s="52">
        <v>473965.72</v>
      </c>
      <c r="Q7" s="52">
        <v>473965.72</v>
      </c>
      <c r="R7" s="22">
        <v>473965.72</v>
      </c>
      <c r="S7" s="22">
        <v>473965.72</v>
      </c>
      <c r="T7" s="22">
        <v>473965.72</v>
      </c>
    </row>
    <row r="8" spans="1:20" ht="15.75" thickBot="1" x14ac:dyDescent="0.3">
      <c r="A8" s="44">
        <v>5</v>
      </c>
      <c r="B8" s="28" t="s">
        <v>612</v>
      </c>
      <c r="C8" s="53">
        <v>23</v>
      </c>
      <c r="D8" s="60" t="s">
        <v>207</v>
      </c>
      <c r="E8" s="82">
        <v>41541</v>
      </c>
      <c r="F8" s="82">
        <v>41541</v>
      </c>
      <c r="G8" s="79" t="s">
        <v>443</v>
      </c>
      <c r="H8" s="12">
        <f t="shared" si="0"/>
        <v>5162556.96</v>
      </c>
      <c r="I8" s="54">
        <v>430213.08</v>
      </c>
      <c r="J8" s="54">
        <v>430213.08</v>
      </c>
      <c r="K8" s="54">
        <v>430213.08</v>
      </c>
      <c r="L8" s="54">
        <v>430213.08</v>
      </c>
      <c r="M8" s="54">
        <v>430213.08</v>
      </c>
      <c r="N8" s="54">
        <v>430213.08</v>
      </c>
      <c r="O8" s="54">
        <v>430213.08</v>
      </c>
      <c r="P8" s="54">
        <v>430213.08</v>
      </c>
      <c r="Q8" s="54">
        <v>430213.08</v>
      </c>
      <c r="R8" s="34">
        <v>430213.08</v>
      </c>
      <c r="S8" s="34">
        <v>430213.08</v>
      </c>
      <c r="T8" s="34">
        <v>430213.08</v>
      </c>
    </row>
    <row r="9" spans="1:20" ht="15.75" thickBot="1" x14ac:dyDescent="0.3">
      <c r="C9" s="126">
        <f>SUM(C4:C8)</f>
        <v>1061.8999999999999</v>
      </c>
      <c r="G9" s="94" t="s">
        <v>500</v>
      </c>
      <c r="H9" s="114">
        <f>SUM(H4:H8)</f>
        <v>37160093.202500001</v>
      </c>
      <c r="I9" s="115">
        <f t="shared" ref="I9:T9" si="1">SUM(I4:I8)</f>
        <v>3175628.8899999997</v>
      </c>
      <c r="J9" s="115">
        <f t="shared" si="1"/>
        <v>3175628.8899999997</v>
      </c>
      <c r="K9" s="115">
        <f t="shared" si="1"/>
        <v>3175628.8899999997</v>
      </c>
      <c r="L9" s="115">
        <f t="shared" si="1"/>
        <v>3175628.8899999997</v>
      </c>
      <c r="M9" s="115">
        <f t="shared" si="1"/>
        <v>3175628.8899999997</v>
      </c>
      <c r="N9" s="115">
        <f t="shared" si="1"/>
        <v>3175628.8899999997</v>
      </c>
      <c r="O9" s="115">
        <f t="shared" si="1"/>
        <v>3175628.8899999997</v>
      </c>
      <c r="P9" s="115">
        <f t="shared" si="1"/>
        <v>3175628.8899999997</v>
      </c>
      <c r="Q9" s="115">
        <f t="shared" si="1"/>
        <v>3175628.8899999997</v>
      </c>
      <c r="R9" s="115">
        <f t="shared" si="1"/>
        <v>2228175.4125000001</v>
      </c>
      <c r="S9" s="115">
        <f t="shared" si="1"/>
        <v>3175628.8899999997</v>
      </c>
      <c r="T9" s="115">
        <f t="shared" si="1"/>
        <v>3175628.8899999997</v>
      </c>
    </row>
  </sheetData>
  <mergeCells count="8">
    <mergeCell ref="A2:A3"/>
    <mergeCell ref="B2:B3"/>
    <mergeCell ref="C2:C3"/>
    <mergeCell ref="H2:H3"/>
    <mergeCell ref="D2:D3"/>
    <mergeCell ref="E2:E3"/>
    <mergeCell ref="F2:F3"/>
    <mergeCell ref="G2:G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KES</vt:lpstr>
      <vt:lpstr>AER</vt:lpstr>
      <vt:lpstr>Jaudas_maksa</vt:lpstr>
    </vt:vector>
  </TitlesOfParts>
  <Company>Latvenergo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Tinkuss</dc:creator>
  <cp:lastModifiedBy>Roberts Meijers</cp:lastModifiedBy>
  <dcterms:created xsi:type="dcterms:W3CDTF">2015-02-13T09:07:48Z</dcterms:created>
  <dcterms:modified xsi:type="dcterms:W3CDTF">2020-02-27T09:20:55Z</dcterms:modified>
</cp:coreProperties>
</file>